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726"/>
  <workbookPr defaultThemeVersion="124226"/>
  <mc:AlternateContent xmlns:mc="http://schemas.openxmlformats.org/markup-compatibility/2006">
    <mc:Choice Requires="x15">
      <x15ac:absPath xmlns:x15ac="http://schemas.microsoft.com/office/spreadsheetml/2010/11/ac" url="\\Bgesserver\пто\Инвест.программа 2024 год\Модернизация ТП-9\"/>
    </mc:Choice>
  </mc:AlternateContent>
  <xr:revisionPtr revIDLastSave="0" documentId="13_ncr:1_{56FD31D7-55DE-4E6E-AE3A-9CB6E94600D2}" xr6:coauthVersionLast="47" xr6:coauthVersionMax="47" xr10:uidLastSave="{00000000-0000-0000-0000-000000000000}"/>
  <bookViews>
    <workbookView xWindow="-120" yWindow="-120" windowWidth="29040" windowHeight="15840" tabRatio="851" xr2:uid="{00000000-000D-0000-FFFF-FFFF00000000}"/>
  </bookViews>
  <sheets>
    <sheet name="1. паспорт местоположение" sheetId="7" r:id="rId1"/>
    <sheet name="3.3 паспорт описание" sheetId="6" r:id="rId2"/>
    <sheet name="3.4. Паспорт надежность" sheetId="17" r:id="rId3"/>
    <sheet name="4. паспортбюджет" sheetId="10" r:id="rId4"/>
    <sheet name="5. Ан. эк. эффект" sheetId="25" r:id="rId5"/>
    <sheet name="6.1. Паспорт сетевой график" sheetId="16" r:id="rId6"/>
    <sheet name="6.2. Паспорт фин осв ввод" sheetId="15" r:id="rId7"/>
    <sheet name="7. Паспорт отчет о закупке" sheetId="5" r:id="rId8"/>
    <sheet name="8. Общие сведения" sheetId="22" r:id="rId9"/>
    <sheet name="9. ЛСР" sheetId="26" r:id="rId10"/>
    <sheet name="10. Схемы" sheetId="23" r:id="rId11"/>
  </sheets>
  <externalReferences>
    <externalReference r:id="rId12"/>
    <externalReference r:id="rId13"/>
    <externalReference r:id="rId14"/>
  </externalReferences>
  <definedNames>
    <definedName name="группа_инвестпроекта" localSheetId="4">'[1]выпадающие списки'!$E$2:$E$33</definedName>
    <definedName name="группа_инвестпроекта">'[2]выпадающие списки (скрытый)'!$E$2:$E$23</definedName>
    <definedName name="_xlnm.Print_Titles" localSheetId="0">'1. паспорт местоположение'!$21:$21</definedName>
    <definedName name="_xlnm.Print_Titles" localSheetId="1">'3.3 паспорт описание'!$21:$21</definedName>
    <definedName name="_xlnm.Print_Titles" localSheetId="3">'4. паспортбюджет'!$21:$21</definedName>
    <definedName name="_xlnm.Print_Titles" localSheetId="9">'9. ЛСР'!$44:$44</definedName>
    <definedName name="_xlnm.Print_Area" localSheetId="0">'1. паспорт местоположение'!$A$1:$C$49</definedName>
    <definedName name="_xlnm.Print_Area" localSheetId="1">'3.3 паспорт описание'!$A$1:$C$30</definedName>
    <definedName name="_xlnm.Print_Area" localSheetId="2">'3.4. Паспорт надежность'!$A$1:$Z$26</definedName>
    <definedName name="_xlnm.Print_Area" localSheetId="3">'4. паспортбюджет'!$A$1:$O$22</definedName>
    <definedName name="_xlnm.Print_Area" localSheetId="4">'5. Ан. эк. эффект'!$A$1:$P$56</definedName>
    <definedName name="_xlnm.Print_Area" localSheetId="5">'6.1. Паспорт сетевой график'!$A$1:$L$54</definedName>
    <definedName name="_xlnm.Print_Area" localSheetId="6">'6.2. Паспорт фин осв ввод'!$A$1:$U$64</definedName>
    <definedName name="подразделение1" localSheetId="4">'[1]выпадающие списки'!$E$38:$E$51</definedName>
    <definedName name="подразделение1">'[2]выпадающие списки (скрытый)'!$E$45:$E$58</definedName>
    <definedName name="стадии" localSheetId="4">'[1]выпадающие списки'!$E$55:$E$60</definedName>
    <definedName name="тип" localSheetId="4">'[1]выпадающие списки'!$E$75:$E$78</definedName>
    <definedName name="фактическаястадия" localSheetId="4">'[1]выпадающие списки'!$I$75:$I$78</definedName>
    <definedName name="Цели" localSheetId="4">'[1]выпадающие списки'!$E$65:$E$71</definedName>
    <definedName name="Цели">'[2]выпадающие списки (скрытый)'!$E$73:$E$82</definedName>
  </definedNames>
  <calcPr calcId="191029"/>
</workbook>
</file>

<file path=xl/calcChain.xml><?xml version="1.0" encoding="utf-8"?>
<calcChain xmlns="http://schemas.openxmlformats.org/spreadsheetml/2006/main">
  <c r="M48" i="25" l="1"/>
  <c r="L48" i="25"/>
  <c r="K48" i="25"/>
  <c r="J48" i="25"/>
  <c r="I48" i="25"/>
  <c r="H48" i="25"/>
  <c r="G48" i="25"/>
  <c r="F48" i="25"/>
  <c r="E48" i="25"/>
  <c r="D48" i="25"/>
  <c r="E45" i="25"/>
  <c r="D45" i="25"/>
  <c r="D39" i="25"/>
  <c r="D35" i="25"/>
  <c r="M34" i="25"/>
  <c r="L34" i="25"/>
  <c r="K34" i="25"/>
  <c r="J34" i="25"/>
  <c r="I34" i="25"/>
  <c r="H34" i="25"/>
  <c r="G34" i="25"/>
  <c r="F34" i="25"/>
  <c r="E34" i="25"/>
  <c r="D34" i="25"/>
  <c r="E32" i="25"/>
  <c r="E38" i="25" s="1"/>
  <c r="D32" i="25"/>
  <c r="C25" i="25"/>
  <c r="C24" i="25"/>
  <c r="C23" i="25"/>
  <c r="D37" i="25" s="1"/>
  <c r="B9" i="25"/>
  <c r="F32" i="25" l="1"/>
  <c r="F35" i="25" s="1"/>
  <c r="E39" i="25"/>
  <c r="F39" i="25" s="1"/>
  <c r="F37" i="25"/>
  <c r="D36" i="25"/>
  <c r="D40" i="25" s="1"/>
  <c r="D44" i="25" s="1"/>
  <c r="D46" i="25" s="1"/>
  <c r="E37" i="25"/>
  <c r="E36" i="25" s="1"/>
  <c r="E35" i="25"/>
  <c r="G32" i="25"/>
  <c r="G35" i="25" s="1"/>
  <c r="F38" i="25"/>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G39" i="25" l="1"/>
  <c r="E40" i="25"/>
  <c r="E44" i="25" s="1"/>
  <c r="E46" i="25" s="1"/>
  <c r="E49" i="25" s="1"/>
  <c r="D49" i="25"/>
  <c r="D47" i="25"/>
  <c r="F36" i="25"/>
  <c r="F40" i="25" s="1"/>
  <c r="F44" i="25" s="1"/>
  <c r="F46" i="25" s="1"/>
  <c r="F49" i="25" s="1"/>
  <c r="G38" i="25"/>
  <c r="H32" i="25"/>
  <c r="G37" i="25"/>
  <c r="G36" i="25" s="1"/>
  <c r="G40" i="25" s="1"/>
  <c r="G44" i="25" s="1"/>
  <c r="G46" i="25" s="1"/>
  <c r="G49" i="25" l="1"/>
  <c r="H38" i="25"/>
  <c r="I32" i="25"/>
  <c r="H35" i="25"/>
  <c r="H37" i="25"/>
  <c r="E47" i="25"/>
  <c r="D50" i="25"/>
  <c r="H39" i="25"/>
  <c r="I39" i="25" s="1"/>
  <c r="J32" i="25" l="1"/>
  <c r="J39" i="25" s="1"/>
  <c r="I38" i="25"/>
  <c r="I37" i="25"/>
  <c r="I35" i="25"/>
  <c r="F47" i="25"/>
  <c r="E50" i="25"/>
  <c r="H36" i="25"/>
  <c r="H40" i="25" s="1"/>
  <c r="H44" i="25" s="1"/>
  <c r="H46" i="25" s="1"/>
  <c r="I36" i="25" l="1"/>
  <c r="H49" i="25"/>
  <c r="G47" i="25"/>
  <c r="F50" i="25"/>
  <c r="J38" i="25"/>
  <c r="K32" i="25"/>
  <c r="K39" i="25" s="1"/>
  <c r="J35" i="25"/>
  <c r="J37" i="25"/>
  <c r="I40" i="25"/>
  <c r="I44" i="25" s="1"/>
  <c r="I46" i="25" s="1"/>
  <c r="I49" i="25" s="1"/>
  <c r="H47" i="25" l="1"/>
  <c r="G50" i="25"/>
  <c r="K38" i="25"/>
  <c r="L32" i="25"/>
  <c r="K35" i="25"/>
  <c r="K37" i="25"/>
  <c r="J36" i="25"/>
  <c r="J40" i="25" s="1"/>
  <c r="J44" i="25" s="1"/>
  <c r="J46" i="25" s="1"/>
  <c r="J49" i="25" l="1"/>
  <c r="L38" i="25"/>
  <c r="M32" i="25"/>
  <c r="L37" i="25"/>
  <c r="L35" i="25"/>
  <c r="I47" i="25"/>
  <c r="H50" i="25"/>
  <c r="K36" i="25"/>
  <c r="K40" i="25" s="1"/>
  <c r="K44" i="25" s="1"/>
  <c r="K46" i="25" s="1"/>
  <c r="K49" i="25" s="1"/>
  <c r="L39" i="25"/>
  <c r="M38" i="25" l="1"/>
  <c r="M37" i="25"/>
  <c r="M35" i="25"/>
  <c r="M39" i="25"/>
  <c r="J47" i="25"/>
  <c r="I50" i="25"/>
  <c r="L36" i="25"/>
  <c r="L40" i="25" s="1"/>
  <c r="L44" i="25" s="1"/>
  <c r="L46" i="25" s="1"/>
  <c r="L49" i="25" s="1"/>
  <c r="M36" i="25" l="1"/>
  <c r="M40" i="25" s="1"/>
  <c r="M44" i="25" s="1"/>
  <c r="M46" i="25" s="1"/>
  <c r="K47" i="25"/>
  <c r="J50" i="25"/>
  <c r="M49" i="25" l="1"/>
  <c r="D53" i="25" s="1"/>
  <c r="D54" i="25"/>
  <c r="L47" i="25"/>
  <c r="K50" i="25"/>
  <c r="M47" i="25" l="1"/>
  <c r="L50" i="25"/>
  <c r="D55" i="25" l="1"/>
  <c r="M50" i="25"/>
  <c r="D56" i="25" s="1"/>
</calcChain>
</file>

<file path=xl/sharedStrings.xml><?xml version="1.0" encoding="utf-8"?>
<sst xmlns="http://schemas.openxmlformats.org/spreadsheetml/2006/main" count="1771" uniqueCount="677">
  <si>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</si>
  <si>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</si>
  <si>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</si>
  <si>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</si>
  <si>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</si>
  <si>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</si>
  <si>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</si>
  <si>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</si>
  <si>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</si>
  <si>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</si>
  <si>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</si>
  <si>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</si>
  <si>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</si>
  <si>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</si>
  <si>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</si>
  <si>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</si>
  <si>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</si>
  <si>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</si>
  <si>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</si>
  <si>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</si>
  <si>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</si>
  <si>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</si>
  <si>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</si>
  <si>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</si>
  <si>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</si>
  <si>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</si>
  <si>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</si>
  <si>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</si>
  <si>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</si>
  <si>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</si>
  <si>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</si>
  <si>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</si>
  <si>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</si>
  <si>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</si>
  <si>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</si>
  <si>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</si>
  <si>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</si>
  <si>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</si>
  <si>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</si>
  <si>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</si>
  <si>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</si>
  <si>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</si>
  <si>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</si>
  <si>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</si>
  <si>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</si>
  <si>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</si>
  <si>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</si>
  <si>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</si>
  <si>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</si>
  <si>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</si>
  <si>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</si>
  <si>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</si>
  <si>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</si>
  <si>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</si>
  <si>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</si>
  <si>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</si>
  <si>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</si>
  <si>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</si>
  <si>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</si>
  <si>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</si>
  <si>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</si>
  <si>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</si>
  <si>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</si>
  <si>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</si>
  <si>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</si>
  <si>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</si>
  <si>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</si>
  <si>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</si>
  <si>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</si>
  <si>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</si>
  <si>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</si>
  <si>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</si>
  <si>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</si>
  <si>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</si>
  <si>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</si>
  <si>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</si>
  <si>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</si>
  <si>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</si>
  <si>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</si>
  <si>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</si>
  <si>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</si>
  <si>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</si>
  <si>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</si>
  <si>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</si>
  <si>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</si>
  <si>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</si>
  <si>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</si>
  <si>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</si>
  <si>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</si>
  <si>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</si>
  <si>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</si>
  <si>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</si>
  <si>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</si>
  <si>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</si>
  <si>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</si>
  <si>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</si>
  <si>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</si>
  <si>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</si>
  <si>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</si>
  <si>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</si>
  <si>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</si>
  <si>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</si>
  <si>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</si>
  <si>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</si>
  <si>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</si>
  <si>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</si>
  <si>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</si>
  <si>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</si>
  <si>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</si>
  <si>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</si>
  <si>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</si>
  <si>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</si>
  <si>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</si>
  <si>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</si>
  <si>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</si>
  <si>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</si>
  <si>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</si>
  <si>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</si>
  <si>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</si>
  <si>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</si>
  <si>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</si>
  <si>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</si>
  <si>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</si>
  <si>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</si>
  <si>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</si>
  <si>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</si>
  <si>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</si>
  <si>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</si>
  <si>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</si>
  <si>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</si>
  <si>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</si>
  <si>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</si>
  <si>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</si>
  <si>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</si>
  <si>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</si>
  <si>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</si>
  <si>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</si>
  <si>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</si>
  <si>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</si>
  <si>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</si>
  <si>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</si>
  <si>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</si>
  <si>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</si>
  <si>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</si>
  <si>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</si>
  <si>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</si>
  <si>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</si>
  <si>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</si>
  <si>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</si>
  <si>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</si>
  <si>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</si>
  <si>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</si>
  <si>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</si>
  <si>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</si>
  <si>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</si>
  <si>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</si>
  <si>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</si>
  <si>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</si>
  <si>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</si>
  <si>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</si>
  <si>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</si>
  <si>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</si>
  <si>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</si>
  <si>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</si>
  <si>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</si>
  <si>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</si>
  <si>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</si>
  <si>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</si>
  <si>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</si>
  <si>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</si>
  <si>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</si>
  <si>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</si>
  <si>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</si>
  <si>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</si>
  <si>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</si>
  <si>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</si>
  <si>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</si>
  <si>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</si>
  <si>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</si>
  <si>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</si>
  <si>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</si>
  <si>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</si>
  <si>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</si>
  <si>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</si>
  <si>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</si>
  <si>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</si>
  <si>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</si>
  <si>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</si>
  <si>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</si>
  <si>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</si>
  <si>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</si>
  <si>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</si>
  <si>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</si>
  <si>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</si>
  <si>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</si>
  <si>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</si>
  <si>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</si>
  <si>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</si>
  <si>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</si>
  <si>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</si>
  <si>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</si>
  <si>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</si>
  <si>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</si>
  <si>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</si>
  <si>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</si>
  <si>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</si>
  <si>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</si>
  <si>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</si>
  <si>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</si>
  <si>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</si>
  <si>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</si>
  <si>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</si>
  <si>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</si>
  <si>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Внутренняя норма доходности (IRR)</t>
  </si>
  <si>
    <t>Коэффициент дисконтирования</t>
  </si>
  <si>
    <t>Прибыль до вычета расходов по уплате налогов, процентов, и начисленной амортизации (EBITDA)</t>
  </si>
  <si>
    <t>Кумулятивная инфляция</t>
  </si>
  <si>
    <t>Прогноз инфляции</t>
  </si>
  <si>
    <t>Средневзвешенная стоимость капитала (WACC)</t>
  </si>
  <si>
    <t>Доля собственных средств</t>
  </si>
  <si>
    <t>Периодичность ремонта объекта, лет</t>
  </si>
  <si>
    <t>Исходные данные</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</si>
  <si>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</si>
  <si>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</si>
  <si>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</si>
  <si>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</si>
  <si>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</si>
  <si>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</si>
  <si>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</si>
  <si>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</si>
  <si>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</si>
  <si>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</si>
  <si>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</si>
  <si>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</si>
  <si>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</si>
  <si>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</si>
  <si>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</si>
  <si>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</si>
  <si>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</si>
  <si>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</si>
  <si>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</si>
  <si>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</si>
  <si>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</si>
  <si>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</si>
  <si>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</si>
  <si>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</si>
  <si>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</si>
  <si>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</si>
  <si>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</si>
  <si>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</si>
  <si>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</si>
  <si>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</si>
  <si>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</si>
  <si>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</si>
  <si>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</si>
  <si>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</si>
  <si>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</si>
  <si>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</si>
  <si>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</si>
  <si>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</si>
  <si>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</si>
  <si>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</si>
  <si>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</si>
  <si>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</si>
  <si>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</si>
  <si>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</si>
  <si>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</si>
  <si>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</si>
  <si>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</si>
  <si>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</si>
  <si>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</si>
  <si>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</si>
  <si>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</si>
  <si>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</si>
  <si>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</si>
  <si>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</si>
  <si>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</si>
  <si>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</si>
  <si>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</si>
  <si>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</si>
  <si>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</si>
  <si>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</si>
  <si>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</si>
  <si>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</si>
  <si>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</si>
  <si>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</si>
  <si>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</si>
  <si>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</si>
  <si>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</si>
  <si>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</si>
  <si>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</si>
  <si>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</si>
  <si>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</si>
  <si>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</si>
  <si>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</si>
  <si>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</si>
  <si>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</si>
  <si>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</si>
  <si>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</si>
  <si>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</si>
  <si>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</si>
  <si>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</si>
  <si>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</si>
  <si>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</si>
  <si>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</si>
  <si>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</si>
  <si>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</si>
  <si>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</si>
  <si>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</si>
  <si>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</si>
  <si>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</si>
  <si>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</si>
  <si>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</si>
  <si>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</si>
  <si>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</si>
  <si>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</si>
  <si>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</si>
  <si>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</si>
  <si>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</si>
  <si>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</si>
  <si>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</si>
  <si>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</si>
  <si>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</si>
  <si>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</si>
  <si>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</si>
  <si>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</si>
  <si>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</si>
  <si>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</si>
  <si>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</si>
  <si>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</si>
  <si>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</si>
  <si>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</si>
  <si>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</si>
  <si>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</si>
  <si>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</si>
  <si>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</si>
  <si>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</si>
  <si>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</si>
  <si>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</si>
  <si>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</si>
  <si>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</si>
  <si>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</si>
  <si>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</si>
  <si>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</si>
  <si>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</si>
  <si>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</si>
  <si>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</si>
  <si>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</si>
  <si>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</si>
  <si>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</si>
  <si>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</si>
  <si>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</si>
  <si>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</si>
  <si>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</si>
  <si>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</si>
  <si>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</si>
  <si>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</si>
  <si>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</si>
  <si>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</si>
  <si>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</si>
  <si>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</si>
  <si>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 xml:space="preserve">Республика Башкортостан </t>
  </si>
  <si>
    <t>Локальный сметный расчет</t>
  </si>
  <si>
    <t>нет</t>
  </si>
  <si>
    <t>Описание состава объектов инвестиционной деятельности их количества и характеристик в отношении каждого такого объекта</t>
  </si>
  <si>
    <t>электро энергетика</t>
  </si>
  <si>
    <t>бюджетного  финансирования нет</t>
  </si>
  <si>
    <t>не требуется</t>
  </si>
  <si>
    <t>местное значение</t>
  </si>
  <si>
    <t>нд</t>
  </si>
  <si>
    <t>Год 2017</t>
  </si>
  <si>
    <t>Год2018</t>
  </si>
  <si>
    <t>Ввод в эксплуатацию</t>
  </si>
  <si>
    <t xml:space="preserve"> по состоянию на 01.01.2016года (N-1)</t>
  </si>
  <si>
    <t>по состоянию на 01.01.2018года X</t>
  </si>
  <si>
    <t>План (факт) 2016 года (N-1)</t>
  </si>
  <si>
    <t>Год (N+2) 2019</t>
  </si>
  <si>
    <t>от «__» _____ 20___ г. №___</t>
  </si>
  <si>
    <t>СОГЛАСОВАНО:</t>
  </si>
  <si>
    <t>УТВЕРЖДАЮ:</t>
  </si>
  <si>
    <t>Штырляев А.Г.</t>
  </si>
  <si>
    <t xml:space="preserve">Наименование редакции сметных нормативов  </t>
  </si>
  <si>
    <t>«Территориальные единичные расценки на строительные и специальные строительные работы. ТЕР 81-02-2001. Республика Башкортостан. Изменения в территориальные единичные расценки на строительные и специальные строительные работы»</t>
  </si>
  <si>
    <t>Наименование программного продукта</t>
  </si>
  <si>
    <t>(наименование стройки)</t>
  </si>
  <si>
    <t>(наименование объекта капитального строительства)</t>
  </si>
  <si>
    <t xml:space="preserve">ЛОКАЛЬНЫЙ СМЕТНЫЙ РАСЧЕТ (СМЕТА) № </t>
  </si>
  <si>
    <t xml:space="preserve">Составлен </t>
  </si>
  <si>
    <t>методом</t>
  </si>
  <si>
    <t>Основание</t>
  </si>
  <si>
    <t>(проектная и (или) иная техническая документация)</t>
  </si>
  <si>
    <t xml:space="preserve">Сметная стоимость </t>
  </si>
  <si>
    <t>тыс.руб.</t>
  </si>
  <si>
    <t>в том числе:</t>
  </si>
  <si>
    <t>строительных работ</t>
  </si>
  <si>
    <t>Средства на оплату труда рабочих</t>
  </si>
  <si>
    <t>монтажных работ</t>
  </si>
  <si>
    <t>Нормативные затраты труда рабочих</t>
  </si>
  <si>
    <t>оборудования</t>
  </si>
  <si>
    <t>Нормативные затраты труда машинистов</t>
  </si>
  <si>
    <t>прочих затрат</t>
  </si>
  <si>
    <t>№ п/п</t>
  </si>
  <si>
    <t>Обоснование</t>
  </si>
  <si>
    <t>Наименование работ и затрат</t>
  </si>
  <si>
    <t>Единица измерения</t>
  </si>
  <si>
    <t>коэффициенты</t>
  </si>
  <si>
    <t>всего с учетом коэффициентов</t>
  </si>
  <si>
    <t xml:space="preserve">Раздел 1. </t>
  </si>
  <si>
    <t>Счетчики, устанавливаемые на готовом основании: однофазные</t>
  </si>
  <si>
    <t>ОТ</t>
  </si>
  <si>
    <t>ЭМ</t>
  </si>
  <si>
    <t>в т.ч. ОТм</t>
  </si>
  <si>
    <t>М</t>
  </si>
  <si>
    <t>ЗТ</t>
  </si>
  <si>
    <t>чел.-ч</t>
  </si>
  <si>
    <t>ЗТм</t>
  </si>
  <si>
    <t>Итого по расценке</t>
  </si>
  <si>
    <t>ФОТ</t>
  </si>
  <si>
    <t>НР Электротехнические установки на других объектах</t>
  </si>
  <si>
    <t>%</t>
  </si>
  <si>
    <t>СП Электротехнические установки на других объектах</t>
  </si>
  <si>
    <t>Всего по позиции</t>
  </si>
  <si>
    <t>Прайс-лист</t>
  </si>
  <si>
    <t>Счетчики, устанавливаемые на готовом основании: трехфазные</t>
  </si>
  <si>
    <t>Шкаф (пульт) управления навесной, высота, ширина и глубина: до 600х600х350 мм</t>
  </si>
  <si>
    <t>Шкаф учета электроэнергии ШУЭ-3</t>
  </si>
  <si>
    <t>(Электротехнические установки на других объектах)</t>
  </si>
  <si>
    <t>Выключатели нагрузки: ВН-32 1Р 100А</t>
  </si>
  <si>
    <t>Выключатели нагрузки: ВН-32 3Р 100А</t>
  </si>
  <si>
    <t>Итоги по смете:</t>
  </si>
  <si>
    <t xml:space="preserve">     Итого прямые затраты (справочно)</t>
  </si>
  <si>
    <t xml:space="preserve">          в том числе:</t>
  </si>
  <si>
    <t xml:space="preserve">               Оплата труда рабочих</t>
  </si>
  <si>
    <t xml:space="preserve">               Эксплуатация машин</t>
  </si>
  <si>
    <t xml:space="preserve">                    в том числе оплата труда машинистов (Отм)</t>
  </si>
  <si>
    <t xml:space="preserve">               Материалы</t>
  </si>
  <si>
    <t xml:space="preserve">               оплата труда</t>
  </si>
  <si>
    <t xml:space="preserve">               эксплуатация машин и механизмов</t>
  </si>
  <si>
    <t xml:space="preserve">                    в том числе оплата труда машинистов (ОТм)</t>
  </si>
  <si>
    <t xml:space="preserve">               материалы</t>
  </si>
  <si>
    <t xml:space="preserve">               накладные расходы</t>
  </si>
  <si>
    <t xml:space="preserve">               сметная прибыль</t>
  </si>
  <si>
    <t xml:space="preserve">     Монтажные работы</t>
  </si>
  <si>
    <t xml:space="preserve">     Итого ФОТ (справочно)</t>
  </si>
  <si>
    <t xml:space="preserve">     Итого накладные расходы (справочно)</t>
  </si>
  <si>
    <t xml:space="preserve">     Итого сметная прибыль (справочно)</t>
  </si>
  <si>
    <t xml:space="preserve">  ВСЕГО по смете</t>
  </si>
  <si>
    <t>Составил:</t>
  </si>
  <si>
    <t>[должность, подпись (инициалы, фамилия)]</t>
  </si>
  <si>
    <t>Проверил:</t>
  </si>
  <si>
    <t>Показатели инвестиционного проекта</t>
  </si>
  <si>
    <t>Общая стоимость проекта, млн. руб. без НДС</t>
  </si>
  <si>
    <t xml:space="preserve">Ежегодные расходы на эксплуатацию объекта, млн. руб. без НДС </t>
  </si>
  <si>
    <t>12% на экспл</t>
  </si>
  <si>
    <t>Затраты на ремонт объекта, млн. руб. без НДС</t>
  </si>
  <si>
    <t>14 % на ремонт</t>
  </si>
  <si>
    <t>Прочие расходы на объект, млн руб. без НДС</t>
  </si>
  <si>
    <t>МАКРОЭКОНОМИЧЕСКИЕ ПОКАЗАТЕЛИ</t>
  </si>
  <si>
    <t>БЮДЖЕТ ДОХОДОВ И РАСХОДОВ</t>
  </si>
  <si>
    <t>ед. измерения</t>
  </si>
  <si>
    <t>1. Доходы (эффект)</t>
  </si>
  <si>
    <t>млн. руб. без НДС</t>
  </si>
  <si>
    <t>2. Операционные расходы</t>
  </si>
  <si>
    <t>2.1 Расходы на эксплуатацию объекта</t>
  </si>
  <si>
    <t>2.2 Ремонт объекта</t>
  </si>
  <si>
    <t>ремонт начнется с 12 года использования</t>
  </si>
  <si>
    <t xml:space="preserve">2.3 Прочие расходы </t>
  </si>
  <si>
    <t>ДЕНЕЖНЫЙ ПОТОК</t>
  </si>
  <si>
    <t>Год реализации</t>
  </si>
  <si>
    <t>Инвестиционные расходы</t>
  </si>
  <si>
    <t>Чистый денежный поток (CF)</t>
  </si>
  <si>
    <t>Накопленный чистый денежный поток (Cumulative CF)</t>
  </si>
  <si>
    <t>Дисконтированный денежный поток (DCF)</t>
  </si>
  <si>
    <t>Дисконтированный денежный поток нарастающим итогом (Cumulative DCF)</t>
  </si>
  <si>
    <t>ПОКАЗАТЕЛИ ЭКОНОМИЧЕСКОЙ ЭФФЕКТИВНОСТИ ИНВЕСТИЦИОННОГО ПРОЕКТА</t>
  </si>
  <si>
    <t>значение показателя</t>
  </si>
  <si>
    <t xml:space="preserve">Чистая приведённая стоимость (NPV) </t>
  </si>
  <si>
    <t>Срок окупаемости (PP)</t>
  </si>
  <si>
    <t>лет</t>
  </si>
  <si>
    <t>Дисконтированный срок окупаемости (DРP)</t>
  </si>
  <si>
    <t>ГУП "РЭС" РБ</t>
  </si>
  <si>
    <t>Цели (указать укрупненные цели в соответствии с приложением)</t>
  </si>
  <si>
    <t xml:space="preserve">Снижение потерь электрической энергии </t>
  </si>
  <si>
    <t>Сметная стоимость проекта в ценах 2022 года с НДС, млн. руб.</t>
  </si>
  <si>
    <t>2023</t>
  </si>
  <si>
    <t xml:space="preserve"> Республика Башкортостан</t>
  </si>
  <si>
    <t>Прибор или аппарат (выключатель нагрузки)</t>
  </si>
  <si>
    <t>Счетчик электрической энергии трехфазный Милур 307.52-ZZ-3-D 23564,00/1,2/7,58</t>
  </si>
  <si>
    <t>Счетчик электрической энергии однофазный Милур 107.22-Z-3-D 16409,67/1,2/7,58</t>
  </si>
  <si>
    <t xml:space="preserve"> (наименование работ и затрат)</t>
  </si>
  <si>
    <t>Установка АСКУЭ 9,8 млн.</t>
  </si>
  <si>
    <t/>
  </si>
  <si>
    <t xml:space="preserve">Наименование зоны субъекта Российской Федерации </t>
  </si>
  <si>
    <t xml:space="preserve">Наименование субъекта Российской Федерации </t>
  </si>
  <si>
    <t>Реквизиты письма Минстроя России об индексах изменения сметной стоимости строительства, включаемые в федеральный реестр сметных нормативов и размещаемые в федеральной государственной информационной системе ценообразования в строительстве, подготовленного  в соответствии  пунктом 85 Методики  расчета индексов изменения  сметной стоимости строительства, утвержденной  приказом Министерства строительства и жилищно-коммунального хозяйства Российской Федерации от 5 июня 2019 г. № 326/пр¹</t>
  </si>
  <si>
    <t>Приказы Минстроя России от 12.11.2014 № 703/пр, от 01.06.2016 № 375/пр, 376/пр, 377/пр, 378/пр, 379/пр, 380/пр, от 21.06.2016 № 433/пр, 434/пр, от 28.02.2017 № 579/пр, 580/пр, 581/пр, 582/пр, 583/пр, 584/пр, 585/пр, 586/пр, 587/пр, 588/пр</t>
  </si>
  <si>
    <t>Утверждено приказом № 421 от 4 августа 2020 г. Минстроя РФ в редакции приказа № 557 от 7 июля 2022 г.</t>
  </si>
  <si>
    <r>
      <t xml:space="preserve">Год раскрытия информации:   </t>
    </r>
    <r>
      <rPr>
        <b/>
        <u/>
        <sz val="12"/>
        <rFont val="Times New Roman"/>
        <family val="1"/>
        <charset val="204"/>
      </rPr>
      <t xml:space="preserve"> 2024 </t>
    </r>
    <r>
      <rPr>
        <b/>
        <sz val="12"/>
        <rFont val="Times New Roman"/>
        <family val="1"/>
        <charset val="204"/>
      </rPr>
      <t xml:space="preserve"> год</t>
    </r>
  </si>
  <si>
    <t>O_ЮЭС_1.2.1.2.1</t>
  </si>
  <si>
    <t>Модернизация РУ-0,4 кВ ТП-9. Замена ТМ-400 кВА в г.Белорецк РБ</t>
  </si>
  <si>
    <t>Модернизация</t>
  </si>
  <si>
    <t xml:space="preserve">Обеспечение надежности электроснабжения потребителей;  Снижение потерь электрической энергии                                                                                                                                                            </t>
  </si>
  <si>
    <t>ГУП "Региональные Электрические Сети" РБ</t>
  </si>
  <si>
    <t>ТМ-400 кВА, ЩО-90 - 4 шт.</t>
  </si>
  <si>
    <t>Повышение эксплуатационной надежности и безопасности энергоснабжения потребителей</t>
  </si>
  <si>
    <t>Модернизация РУ-0,4 кВ ТП-9. Замена ТМ-400 кВА</t>
  </si>
  <si>
    <t>Год раскрытия информации:    2024 год</t>
  </si>
  <si>
    <r>
      <t xml:space="preserve">Год раскрытия информации: </t>
    </r>
    <r>
      <rPr>
        <b/>
        <u/>
        <sz val="12"/>
        <rFont val="Times New Roman"/>
        <family val="1"/>
        <charset val="204"/>
      </rPr>
      <t>2024 год</t>
    </r>
  </si>
  <si>
    <t xml:space="preserve">  ГУП "РЭС" РБ</t>
  </si>
  <si>
    <t>Год раскрытия информации: 2024</t>
  </si>
  <si>
    <r>
      <t xml:space="preserve">Год раскрытия информации: </t>
    </r>
    <r>
      <rPr>
        <b/>
        <u/>
        <sz val="12"/>
        <rFont val="Times New Roman"/>
        <family val="1"/>
        <charset val="204"/>
      </rPr>
      <t xml:space="preserve"> 2024 год</t>
    </r>
  </si>
  <si>
    <r>
      <t>Другое</t>
    </r>
    <r>
      <rPr>
        <vertAlign val="superscript"/>
        <sz val="12"/>
        <color rgb="FF000000"/>
        <rFont val="Times New Roman"/>
        <family val="1"/>
        <charset val="204"/>
      </rPr>
      <t xml:space="preserve">3) </t>
    </r>
  </si>
  <si>
    <t>-</t>
  </si>
  <si>
    <r>
      <t xml:space="preserve">Год раскрытия информации: </t>
    </r>
    <r>
      <rPr>
        <b/>
        <u/>
        <sz val="12"/>
        <rFont val="Times New Roman"/>
        <family val="1"/>
        <charset val="204"/>
      </rPr>
      <t>2024  год</t>
    </r>
  </si>
  <si>
    <t>ГУП "РЭС РБ</t>
  </si>
  <si>
    <t>2024 г</t>
  </si>
  <si>
    <t>Панели ЩО-90 - 4 шт.</t>
  </si>
  <si>
    <t>Закупка будет проводиться в 2024 г.</t>
  </si>
  <si>
    <t>ТМГ, ЩО-90</t>
  </si>
  <si>
    <t>Силовой трансформатор ТМГ-400 кВА, панели ЩО-90</t>
  </si>
  <si>
    <t>Приложение № 3</t>
  </si>
  <si>
    <t>Директор ПО "ЮЭС" ГУП "РЭС" РБ</t>
  </si>
  <si>
    <t>"____" ________________ 2024 года</t>
  </si>
  <si>
    <t>ГРАНД-Смета, версия 2023.3</t>
  </si>
  <si>
    <t>Приказ Минстроя России от 30.12.2021 № 1046/пр; Приказ Минстроя России от 04.08.2020 № 421/пр; Приказ Минстроя России от 21.12.2020 № 812/пр; Приказ Минстроя России от 11.12.2020 № 774/пр; Приказ Минстроя России от 02.08.2023 № 551/пр; Приказ Минстроя России от 14.11.2023 № 817/пр</t>
  </si>
  <si>
    <t xml:space="preserve">Реквизиты приказа  Минстроя России  об утверждении дополнений и изменений к сметным нормативам </t>
  </si>
  <si>
    <t>Приказ Минстроя России от 18 мая 2022 г. № 378/пр, Приказ Минстроя России от 26 августа 2022 г. № 703/пр, Приказ Минстроя России от 26 октября 2022 г. № 905/пр, Приказ Минстроя России от 27 декабря 2022 г. № 1133/пр, Приказ Минстроя России от 10 февраля 2023 г. № 84/пр, Приказ Минстроя России от 11.05.2023 №335/пр; Приказ Минстроя России от 07.07.2022 № 557/пр; Приказ Минстроя России от 02.09.2021 № 636/пр, Приказ Минстроя России от 26.07.2022 № 611/пр; Приказ Минстроя России от 22.04.2022 № 317/пр; Приказ Минстроя России от 02.08.2023 № 551/пр; Приказ Минстроя России от 14.11.2023 № 817/пр</t>
  </si>
  <si>
    <t xml:space="preserve">Реквизиты нормативного  правового  акта  об утверждении оплаты труда, утверждаемый  в соответствии с пунктом 22(1) Правилами мониторинга цен, утвержденными постановлением Правительства Российской Федерации от 23 декабря 2016 г. № 1452 </t>
  </si>
  <si>
    <t xml:space="preserve">Обоснование принятых текущих цен на строительные ресурсы </t>
  </si>
  <si>
    <t>Инвестиционная программа 2024 года</t>
  </si>
  <si>
    <t>ресурсно-индексным</t>
  </si>
  <si>
    <t xml:space="preserve">Составлен(а) в текущем уровне цен </t>
  </si>
  <si>
    <t>Средства на оплату труда машинистов</t>
  </si>
  <si>
    <t>чел.-ч.</t>
  </si>
  <si>
    <t>Сметная стоимость, руб.</t>
  </si>
  <si>
    <t>на единицу измерения</t>
  </si>
  <si>
    <t>на единицу измерения в базисном уровне цен</t>
  </si>
  <si>
    <t>индекс</t>
  </si>
  <si>
    <t>на единицу измерения в текущем уровне цен</t>
  </si>
  <si>
    <t>всего в текущем уровне цен</t>
  </si>
  <si>
    <t>Раздел 1. РУ-0,4 кВ</t>
  </si>
  <si>
    <t>ГЭСНм08-02-144-05</t>
  </si>
  <si>
    <t>Отсоединение от зажимов жил проводов или кабелей сечением: до 70 мм2</t>
  </si>
  <si>
    <t>100 шт</t>
  </si>
  <si>
    <t>Объем=0,12+0,16</t>
  </si>
  <si>
    <t>Приказ от 14.07.2022 № 571/пр п.83 табл.2</t>
  </si>
  <si>
    <t>Демонтаж (разборка) сетей инженерно-технического обеспечения ОЗП=0,6; ЭМ=0,6 к расх.; ЗПМ=0,6; МАТ=0 к расх.; ТЗ=0,6; ТЗМ=0,6</t>
  </si>
  <si>
    <t>ОТ(ЗТ)</t>
  </si>
  <si>
    <t>1-100-38</t>
  </si>
  <si>
    <t>Средний разряд работы 3,8</t>
  </si>
  <si>
    <t>421/пр_2020_п.75_пп.а</t>
  </si>
  <si>
    <t xml:space="preserve">Вспомогательные ненормируемые материальные ресурсы </t>
  </si>
  <si>
    <t>ГЭСНм08-01-068-01</t>
  </si>
  <si>
    <t>Демонтаж шины сборной - одна полоса в фазе, медная или алюминиевая сечением: до 250 мм2</t>
  </si>
  <si>
    <t>100 м</t>
  </si>
  <si>
    <t>Приказ от 14.07.2022 № 571/пр п.84 табл.3</t>
  </si>
  <si>
    <t>Демонтаж оборудования, не пригодного для дальнейшего использования (предназначено в лом), без разборки и резки ОЗП=0,3; ЭМ=0,3 к расх.; ЗПМ=0,3; МАТ=0 к расх.; ТЗ=0,3; ТЗМ=0,3</t>
  </si>
  <si>
    <t>1-100-40</t>
  </si>
  <si>
    <t>Средний разряд работы 4,0</t>
  </si>
  <si>
    <t>ОТм(ЗТм)</t>
  </si>
  <si>
    <t>91.05.05-015</t>
  </si>
  <si>
    <t>Краны на автомобильном ходу, грузоподъемность 16 т</t>
  </si>
  <si>
    <t>маш.час</t>
  </si>
  <si>
    <t>4-100-060</t>
  </si>
  <si>
    <t xml:space="preserve">ОТм(Зтм) Средний разряд машинистов 6 </t>
  </si>
  <si>
    <t>91.14.02-001</t>
  </si>
  <si>
    <t>Автомобили бортовые, грузоподъемность до 5 т</t>
  </si>
  <si>
    <t>4-100-040</t>
  </si>
  <si>
    <t xml:space="preserve">ОТм(Зтм) Средний разряд машинистов 4 </t>
  </si>
  <si>
    <t>91.17.04-233</t>
  </si>
  <si>
    <t>Аппараты сварочные для ручной дуговой сварки, сварочный ток до 350 А</t>
  </si>
  <si>
    <t>91.21.19-031</t>
  </si>
  <si>
    <t>Станки сверлильные</t>
  </si>
  <si>
    <t>91.21.22-491</t>
  </si>
  <si>
    <t>Шиногибы гидравлические универсальные</t>
  </si>
  <si>
    <t>01.3.02.02-0001</t>
  </si>
  <si>
    <t>Аргон газообразный, сорт I</t>
  </si>
  <si>
    <t>м3</t>
  </si>
  <si>
    <t>01.7.15.03-0042</t>
  </si>
  <si>
    <t>Болты с гайками и шайбами строительные</t>
  </si>
  <si>
    <t>кг</t>
  </si>
  <si>
    <t>01.7.15.11-0061</t>
  </si>
  <si>
    <t>Шайбы стальные оцинкованные пружинные (гровер), диаметр отверстия М3</t>
  </si>
  <si>
    <t>т</t>
  </si>
  <si>
    <t>10.1.02.04-0009</t>
  </si>
  <si>
    <t>Прутки круглого сечения из алюминиевых сплавов марок АД0, АД1, АД, АД31, АД33, АД35, АВ, диаметр 135,0-200,0 мм</t>
  </si>
  <si>
    <t>10.2.02.10-0013</t>
  </si>
  <si>
    <t>Прутки круглые из меди марки М3, диаметр 10-30 мм</t>
  </si>
  <si>
    <t>14.4.02.04-0142</t>
  </si>
  <si>
    <t>Краска масляная МА-0115, мумия, сурик железный</t>
  </si>
  <si>
    <t>ГЭСНм08-03-571-02</t>
  </si>
  <si>
    <t>Демонтаж щит, собираемый из отдельных панелей и блоков управления, однорядный или двухрядный без блоков резисторов глубиной до 800 мм: шкафного исполнения</t>
  </si>
  <si>
    <t>м</t>
  </si>
  <si>
    <t>Демонтаж оборудования, не пригодного для дальнейшего использования (предназначено в лом), с разборкой и резкой на части ОЗП=0,5; ЭМ=0,5 к расх.; ЗПМ=0,5; МАТ=0 к расх.; ТЗ=0,5; ТЗМ=0,5</t>
  </si>
  <si>
    <t>1-100-42</t>
  </si>
  <si>
    <t>Средний разряд работы 4,2</t>
  </si>
  <si>
    <t>91.05.04-010</t>
  </si>
  <si>
    <t>Краны мостовые электрические, грузоподъемность 50 т</t>
  </si>
  <si>
    <t>4-100-050</t>
  </si>
  <si>
    <t xml:space="preserve">ОТм(Зтм) Средний разряд машинистов 5 </t>
  </si>
  <si>
    <t>91.17.04-161</t>
  </si>
  <si>
    <t>Аппарат сварочный для полуавтоматической сварки, сварочный ток до 500 А, в комплекте с механизмом подачи проволоки</t>
  </si>
  <si>
    <t>01.7.03.04-0001</t>
  </si>
  <si>
    <t>Электроэнергия</t>
  </si>
  <si>
    <t>кВт-ч</t>
  </si>
  <si>
    <t>01.7.11.07-0227</t>
  </si>
  <si>
    <t>Электроды сварочные для сварки низколегированных и углеродистых сталей УОНИ 13/45, Э42А, диаметр 4-5 мм</t>
  </si>
  <si>
    <t>07.2.07.04-0007</t>
  </si>
  <si>
    <t>Конструкции стальные индивидуального изготовления из сортового проката</t>
  </si>
  <si>
    <t>08.3.07.01-0052</t>
  </si>
  <si>
    <t>Прокат стальной горячекатаный полосовой, марки стали Ст3сп, Ст3пс, размеры 50х5 мм</t>
  </si>
  <si>
    <t>20.1.02.23-0082</t>
  </si>
  <si>
    <t>Перемычки гибкие, тип ПГС-50</t>
  </si>
  <si>
    <t>10 шт</t>
  </si>
  <si>
    <t>Шина сборная - одна полоса в фазе, медная или алюминиевая сечением: до 250 мм2</t>
  </si>
  <si>
    <t>Щит, собираемый из отдельных панелей и блоков управления, однорядный или двухрядный без блоков резисторов глубиной до 800 мм: шкафного исполнения</t>
  </si>
  <si>
    <t>Панель распределительных щитов ЩО 90-1218 ввод - 1 шт., ЩО 90-1402 - 3 шт.</t>
  </si>
  <si>
    <t>комп</t>
  </si>
  <si>
    <t>Цена=862650/1,2</t>
  </si>
  <si>
    <t>Присоединение к зажимам жил проводов или кабелей сечением: до 70 мм2</t>
  </si>
  <si>
    <t>Итоги по разделу 1 РУ-0,4 кВ :</t>
  </si>
  <si>
    <t xml:space="preserve">               Оплата труда машинистов (Отм)</t>
  </si>
  <si>
    <t xml:space="preserve">               оплата труда машинистов (Отм)</t>
  </si>
  <si>
    <t xml:space="preserve">  Итого по разделу 1 РУ-0,4 кВ</t>
  </si>
  <si>
    <t>Раздел 2. ТМ-400 кВА</t>
  </si>
  <si>
    <t>8.1</t>
  </si>
  <si>
    <t>9.1</t>
  </si>
  <si>
    <t>ГЭСНм08-01-062-02</t>
  </si>
  <si>
    <t>Демонтаж трансформатор силовой, автотрансформатор или масляный реактор, масса: до 3 т</t>
  </si>
  <si>
    <t>шт</t>
  </si>
  <si>
    <t>Демонтаж оборудования, пригодного для дальнейшего использования, со снятием с места установки, необходимой (частичной) разборкой и консервированием с целью длительного или кратковременного хранения ОЗП=0,7; ЭМ=0,7 к расх.; ЗПМ=0,7; МАТ=0 к расх.; ТЗ=0,7; ТЗМ=0,7</t>
  </si>
  <si>
    <t>01.7.15.10-0053</t>
  </si>
  <si>
    <t>Скобы металлические</t>
  </si>
  <si>
    <t>25.1.01.04-0012</t>
  </si>
  <si>
    <t>Шпала из древесины хвойных пород, непропитанная, для железных дорог узкой колеи, тип II, длина 1200 мм</t>
  </si>
  <si>
    <t>10.1</t>
  </si>
  <si>
    <t>Трансформатор силовой, автотрансформатор или масляный реактор, масса: до 3 т</t>
  </si>
  <si>
    <t>11.1</t>
  </si>
  <si>
    <t>Трансформатор ТМГ 400/6/0,4 Y/Zн-11</t>
  </si>
  <si>
    <t>Цена=676140/1,2</t>
  </si>
  <si>
    <t>13.1</t>
  </si>
  <si>
    <t>14.1</t>
  </si>
  <si>
    <t>ГЭСНп01-11-011-01</t>
  </si>
  <si>
    <t>Проверка наличия цепи между заземлителями и заземленными элементами</t>
  </si>
  <si>
    <t>100 измерений</t>
  </si>
  <si>
    <t>2-100-06</t>
  </si>
  <si>
    <t>Рабочий 6 разряда</t>
  </si>
  <si>
    <t>3-200-03</t>
  </si>
  <si>
    <t>Инженер III категории</t>
  </si>
  <si>
    <t>Итоги по разделу 2 ТМ-400 кВА :</t>
  </si>
  <si>
    <t xml:space="preserve">     Прочие затраты</t>
  </si>
  <si>
    <t xml:space="preserve">          Пусконаладочные работы</t>
  </si>
  <si>
    <t xml:space="preserve">               в том числе:</t>
  </si>
  <si>
    <t xml:space="preserve">                    оплата труда</t>
  </si>
  <si>
    <t xml:space="preserve">                    накладные расходы</t>
  </si>
  <si>
    <t xml:space="preserve">                    сметная прибыль</t>
  </si>
  <si>
    <t xml:space="preserve">  Итого по разделу 2 ТМ-400 кВА</t>
  </si>
  <si>
    <t xml:space="preserve">     Всего прямые затраты (справочно)</t>
  </si>
  <si>
    <t xml:space="preserve">     Всего</t>
  </si>
  <si>
    <t xml:space="preserve">     Всего ФОТ (справочно)</t>
  </si>
  <si>
    <t xml:space="preserve">     Всего накладные расходы (справочно)</t>
  </si>
  <si>
    <t xml:space="preserve">     Всего сметная прибыль (справочно)</t>
  </si>
  <si>
    <t xml:space="preserve">     НДС 20%</t>
  </si>
  <si>
    <t>ВСЕГО по смете</t>
  </si>
  <si>
    <t>Ведущий инженер гр.ЭиС ПТО ПО "ЮЭС" ГУП "РЭС" РБ</t>
  </si>
  <si>
    <t>Колочкова Л.Б.</t>
  </si>
  <si>
    <t>Начальник ПТО ПО "ЮЭС" ГУП "РЭС" РБ</t>
  </si>
  <si>
    <t>Закиров С.З.</t>
  </si>
  <si>
    <t>Снижение потерь электрической энергии, развитие и модернизация электрооборудования</t>
  </si>
  <si>
    <t>1,49382561 млн.руб.</t>
  </si>
  <si>
    <t>1,76652111 млн.руб</t>
  </si>
  <si>
    <t>выполнен</t>
  </si>
  <si>
    <t>НМЦД</t>
  </si>
  <si>
    <t xml:space="preserve"> 
ЭТП РЕГИОН https://torgi.etp-region.ru</t>
  </si>
  <si>
    <t xml:space="preserve">
32413335572</t>
  </si>
  <si>
    <t>ООО "220"Вольт г.Нефтикамск</t>
  </si>
  <si>
    <t>Энергоучет»          ИНН 0273050716
КПП 327301001
ОГРН 1040203729939
ОКПО 71876948
450038, Республика Башкортостан,
г. Уфа, ул. Свободы, д. 16, оф. 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</si>
</sst>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_р_._-;\-* #,##0.00_р_._-;_-* &quot;-&quot;??_р_._-;_-@_-"/>
    <numFmt numFmtId="165" formatCode="#,##0_ ;\-#,##0\ "/>
    <numFmt numFmtId="166" formatCode="_-* #,##0.00\ _р_._-;\-* #,##0.00\ _р_._-;_-* &quot;-&quot;??\ _р_._-;_-@_-"/>
    <numFmt numFmtId="167" formatCode="#,##0.0"/>
    <numFmt numFmtId="168" formatCode="0.000"/>
    <numFmt numFmtId="169" formatCode="#,##0.00;\-#,##0.00;#,&quot;-&quot;"/>
    <numFmt numFmtId="170" formatCode="0.0"/>
    <numFmt numFmtId="171" formatCode="#,##0.000"/>
    <numFmt numFmtId="172" formatCode="0.0%"/>
    <numFmt numFmtId="173" formatCode="#,##0.0;\-#,##0.0;#,&quot;-&quot;"/>
    <numFmt numFmtId="174" formatCode="0.00000"/>
    <numFmt numFmtId="175" formatCode="0.0000"/>
    <numFmt numFmtId="176" formatCode="0.0000000"/>
  </numFmts>
  <fonts count="8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10"/>
      <color rgb="FF000000"/>
      <name val="Times New Roman"/>
      <family val="1"/>
      <charset val="204"/>
    </font>
    <font>
      <sz val="10"/>
      <name val="Helv"/>
    </font>
    <font>
      <b/>
      <u/>
      <sz val="12"/>
      <name val="Times New Roman"/>
      <family val="1"/>
      <charset val="204"/>
    </font>
    <font>
      <b/>
      <u/>
      <sz val="12"/>
      <color theme="1"/>
      <name val="Times New Roman"/>
      <family val="1"/>
      <charset val="204"/>
    </font>
    <font>
      <sz val="10"/>
      <color theme="1"/>
      <name val="Times New Roman"/>
      <family val="1"/>
      <charset val="204"/>
    </font>
    <font>
      <u/>
      <sz val="11"/>
      <color theme="10"/>
      <name val="Calibri"/>
      <family val="2"/>
      <charset val="204"/>
      <scheme val="minor"/>
    </font>
    <font>
      <b/>
      <u/>
      <sz val="14"/>
      <name val="Times New Roman"/>
      <family val="1"/>
      <charset val="204"/>
    </font>
    <font>
      <sz val="10"/>
      <name val="Times New Roman"/>
      <family val="1"/>
      <charset val="204"/>
    </font>
    <font>
      <sz val="9"/>
      <color rgb="FFFF0000"/>
      <name val="Calibri"/>
      <family val="2"/>
      <charset val="204"/>
      <scheme val="minor"/>
    </font>
    <font>
      <sz val="9"/>
      <color rgb="FFFF0000"/>
      <name val="Times New Roman"/>
      <family val="1"/>
      <charset val="204"/>
    </font>
    <font>
      <sz val="11"/>
      <color rgb="FF000000"/>
      <name val="Calibri"/>
      <family val="2"/>
      <charset val="204"/>
    </font>
    <font>
      <sz val="11"/>
      <color rgb="FF000000"/>
      <name val="Calibri"/>
      <family val="2"/>
      <charset val="204"/>
    </font>
    <font>
      <sz val="8"/>
      <color rgb="FF000000"/>
      <name val="Arial"/>
      <family val="2"/>
      <charset val="204"/>
    </font>
    <font>
      <b/>
      <sz val="8"/>
      <color rgb="FF000000"/>
      <name val="Arial"/>
      <family val="2"/>
      <charset val="204"/>
    </font>
    <font>
      <sz val="8"/>
      <name val="Arial"/>
      <family val="2"/>
      <charset val="204"/>
    </font>
    <font>
      <b/>
      <sz val="9"/>
      <color rgb="FF000000"/>
      <name val="Arial"/>
      <family val="2"/>
      <charset val="204"/>
    </font>
    <font>
      <sz val="8"/>
      <color rgb="FFFFFFFF"/>
      <name val="Arial"/>
      <family val="2"/>
      <charset val="204"/>
    </font>
    <font>
      <sz val="8"/>
      <color rgb="FF000000"/>
      <name val="Arial"/>
      <family val="2"/>
      <charset val="204"/>
    </font>
    <font>
      <sz val="8"/>
      <name val="Arial"/>
      <family val="2"/>
      <charset val="204"/>
    </font>
    <font>
      <b/>
      <sz val="8"/>
      <color rgb="FF000000"/>
      <name val="Arial"/>
      <family val="2"/>
      <charset val="204"/>
    </font>
    <font>
      <i/>
      <sz val="8"/>
      <name val="Arial"/>
      <family val="2"/>
      <charset val="204"/>
    </font>
    <font>
      <b/>
      <sz val="14"/>
      <name val="Arial"/>
      <family val="2"/>
      <charset val="204"/>
    </font>
    <font>
      <b/>
      <sz val="8"/>
      <name val="Arial"/>
      <family val="2"/>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0.14999847407452621"/>
        <bgColor indexed="64"/>
      </patternFill>
    </fill>
    <fill>
      <patternFill patternType="solid">
        <fgColor theme="0" tint="-4.9989318521683403E-2"/>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style="thin">
        <color auto="1"/>
      </right>
      <top/>
      <bottom/>
      <diagonal/>
    </border>
    <border>
      <left style="thin">
        <color indexed="64"/>
      </left>
      <right style="thin">
        <color indexed="64"/>
      </right>
      <top style="thin">
        <color indexed="64"/>
      </top>
      <bottom/>
      <diagonal/>
    </border>
    <border>
      <left/>
      <right/>
      <top style="thin">
        <color auto="1"/>
      </top>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0" applyNumberFormat="0" applyAlignment="0" applyProtection="0"/>
    <xf numFmtId="0" fontId="20" fillId="20" borderId="11" applyNumberFormat="0" applyAlignment="0" applyProtection="0"/>
    <xf numFmtId="0" fontId="21" fillId="20" borderId="10" applyNumberFormat="0" applyAlignment="0" applyProtection="0"/>
    <xf numFmtId="0" fontId="22" fillId="0" borderId="12" applyNumberFormat="0" applyFill="0" applyAlignment="0" applyProtection="0"/>
    <xf numFmtId="0" fontId="23" fillId="0" borderId="13" applyNumberFormat="0" applyFill="0" applyAlignment="0" applyProtection="0"/>
    <xf numFmtId="0" fontId="24" fillId="0" borderId="14" applyNumberFormat="0" applyFill="0" applyAlignment="0" applyProtection="0"/>
    <xf numFmtId="0" fontId="24" fillId="0" borderId="0" applyNumberFormat="0" applyFill="0" applyBorder="0" applyAlignment="0" applyProtection="0"/>
    <xf numFmtId="0" fontId="25" fillId="0" borderId="15" applyNumberFormat="0" applyFill="0" applyAlignment="0" applyProtection="0"/>
    <xf numFmtId="0" fontId="26" fillId="21" borderId="16"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7" applyNumberFormat="0" applyFont="0" applyAlignment="0" applyProtection="0"/>
    <xf numFmtId="0" fontId="33" fillId="0" borderId="18"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62" fillId="0" borderId="0" applyNumberFormat="0" applyFill="0" applyBorder="0" applyAlignment="0" applyProtection="0"/>
    <xf numFmtId="9" fontId="1" fillId="0" borderId="0" applyFont="0" applyFill="0" applyBorder="0" applyAlignment="0" applyProtection="0"/>
    <xf numFmtId="0" fontId="67" fillId="0" borderId="0"/>
    <xf numFmtId="0" fontId="68" fillId="0" borderId="0"/>
  </cellStyleXfs>
  <cellXfs count="436">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11" fillId="0" borderId="0" xfId="2" applyAlignment="1">
      <alignment horizontal="right"/>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1" xfId="2" applyBorder="1" applyAlignment="1">
      <alignment horizontal="center" vertical="center" wrapText="1"/>
    </xf>
    <xf numFmtId="0" fontId="43" fillId="0" borderId="1" xfId="2" applyFont="1" applyBorder="1" applyAlignment="1">
      <alignment horizontal="center" vertical="center" wrapText="1"/>
    </xf>
    <xf numFmtId="0" fontId="46"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6"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168" fontId="43" fillId="0" borderId="1" xfId="2" applyNumberFormat="1" applyFont="1" applyBorder="1" applyAlignment="1">
      <alignment horizontal="center" vertical="center" wrapText="1"/>
    </xf>
    <xf numFmtId="0" fontId="43" fillId="0" borderId="9"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9" xfId="2" applyBorder="1" applyAlignment="1">
      <alignment horizontal="center" vertical="center" wrapText="1"/>
    </xf>
    <xf numFmtId="0" fontId="43" fillId="0" borderId="0" xfId="52" applyFont="1"/>
    <xf numFmtId="0" fontId="12" fillId="0" borderId="0" xfId="2" applyFont="1"/>
    <xf numFmtId="0" fontId="8" fillId="0" borderId="0" xfId="2" applyFont="1" applyAlignment="1">
      <alignment vertical="center"/>
    </xf>
    <xf numFmtId="0" fontId="48" fillId="0" borderId="0" xfId="2" applyFont="1"/>
    <xf numFmtId="0" fontId="11" fillId="0" borderId="1" xfId="2" applyBorder="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horizontal="left" vertical="top" wrapText="1"/>
    </xf>
    <xf numFmtId="0" fontId="11" fillId="0" borderId="1" xfId="2" applyBorder="1" applyAlignment="1">
      <alignment vertical="top" wrapText="1"/>
    </xf>
    <xf numFmtId="0" fontId="44" fillId="0" borderId="1" xfId="45" applyFont="1" applyBorder="1" applyAlignment="1">
      <alignment horizontal="left" vertical="center" wrapText="1"/>
    </xf>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9" xfId="0" applyFont="1" applyBorder="1" applyAlignment="1">
      <alignment horizontal="center" vertical="center"/>
    </xf>
    <xf numFmtId="0" fontId="2" fillId="0" borderId="0" xfId="0" applyFont="1"/>
    <xf numFmtId="0" fontId="2" fillId="0" borderId="9" xfId="0" applyFont="1" applyBorder="1" applyAlignment="1">
      <alignment horizontal="center" vertical="center" wrapText="1"/>
    </xf>
    <xf numFmtId="0" fontId="41" fillId="0" borderId="0" xfId="2" applyFont="1"/>
    <xf numFmtId="0" fontId="41" fillId="0" borderId="0" xfId="2" applyFont="1" applyAlignment="1">
      <alignment horizontal="right"/>
    </xf>
    <xf numFmtId="0" fontId="41" fillId="0" borderId="24" xfId="2" applyFont="1" applyBorder="1" applyAlignment="1">
      <alignment horizontal="justify"/>
    </xf>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3" fillId="0" borderId="19" xfId="2" applyFont="1" applyBorder="1" applyAlignment="1">
      <alignment vertical="center" wrapText="1"/>
    </xf>
    <xf numFmtId="0" fontId="43" fillId="0" borderId="20" xfId="2" applyFont="1" applyBorder="1" applyAlignment="1">
      <alignment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48"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vertical="center"/>
    </xf>
    <xf numFmtId="0" fontId="39" fillId="0" borderId="0" xfId="49" applyFont="1"/>
    <xf numFmtId="0" fontId="4" fillId="0" borderId="1" xfId="1" applyFont="1" applyBorder="1" applyAlignment="1">
      <alignment horizontal="left" vertical="center"/>
    </xf>
    <xf numFmtId="0" fontId="13" fillId="0" borderId="0" xfId="1" applyFont="1" applyAlignment="1">
      <alignment vertical="center"/>
    </xf>
    <xf numFmtId="0" fontId="43" fillId="0" borderId="0" xfId="2" applyFont="1" applyAlignment="1">
      <alignment vertical="top" wrapText="1"/>
    </xf>
    <xf numFmtId="0" fontId="13" fillId="0" borderId="0" xfId="1" applyFont="1" applyAlignment="1">
      <alignment horizontal="center" vertical="center"/>
    </xf>
    <xf numFmtId="0" fontId="10" fillId="0" borderId="0" xfId="1" applyFont="1" applyAlignment="1">
      <alignment horizontal="center"/>
    </xf>
    <xf numFmtId="0" fontId="41" fillId="0" borderId="25" xfId="2" applyFont="1" applyBorder="1" applyAlignment="1">
      <alignment horizontal="justify"/>
    </xf>
    <xf numFmtId="0" fontId="46" fillId="0" borderId="1" xfId="0" applyFont="1" applyBorder="1" applyAlignment="1">
      <alignment vertical="top" wrapText="1"/>
    </xf>
    <xf numFmtId="0" fontId="43" fillId="0" borderId="23" xfId="2" applyFont="1" applyBorder="1" applyAlignment="1">
      <alignment horizontal="justify"/>
    </xf>
    <xf numFmtId="0" fontId="43" fillId="0" borderId="23" xfId="2" applyFont="1" applyBorder="1" applyAlignment="1">
      <alignment vertical="top" wrapText="1"/>
    </xf>
    <xf numFmtId="0" fontId="43" fillId="0" borderId="25" xfId="2" applyFont="1" applyBorder="1" applyAlignment="1">
      <alignment vertical="top" wrapText="1"/>
    </xf>
    <xf numFmtId="0" fontId="43" fillId="0" borderId="25" xfId="2" applyFont="1" applyBorder="1" applyAlignment="1">
      <alignment horizontal="justify" vertical="top" wrapText="1"/>
    </xf>
    <xf numFmtId="0" fontId="11" fillId="0" borderId="23" xfId="2" applyBorder="1" applyAlignment="1">
      <alignment horizontal="justify" vertical="top" wrapText="1"/>
    </xf>
    <xf numFmtId="0" fontId="43" fillId="0" borderId="23" xfId="2" applyFont="1" applyBorder="1" applyAlignment="1">
      <alignment horizontal="justify" vertical="top" wrapText="1"/>
    </xf>
    <xf numFmtId="0" fontId="43" fillId="0" borderId="24" xfId="2" applyFont="1" applyBorder="1" applyAlignment="1">
      <alignment vertical="top" wrapText="1"/>
    </xf>
    <xf numFmtId="0" fontId="11" fillId="0" borderId="24" xfId="2" applyBorder="1" applyAlignment="1">
      <alignment vertical="top" wrapText="1"/>
    </xf>
    <xf numFmtId="0" fontId="11" fillId="0" borderId="27" xfId="2" applyBorder="1" applyAlignment="1">
      <alignment vertical="top" wrapText="1"/>
    </xf>
    <xf numFmtId="0" fontId="11" fillId="0" borderId="25" xfId="2" applyBorder="1" applyAlignment="1">
      <alignment vertical="top" wrapText="1"/>
    </xf>
    <xf numFmtId="0" fontId="43" fillId="0" borderId="24" xfId="2" applyFont="1" applyBorder="1" applyAlignment="1">
      <alignment horizontal="left" vertical="center" wrapText="1"/>
    </xf>
    <xf numFmtId="0" fontId="11" fillId="0" borderId="25" xfId="2" applyBorder="1"/>
    <xf numFmtId="0" fontId="8" fillId="0" borderId="0" xfId="1" applyFont="1" applyAlignment="1">
      <alignment horizontal="center" vertical="center" wrapText="1"/>
    </xf>
    <xf numFmtId="0" fontId="5" fillId="0" borderId="0" xfId="1" applyFont="1" applyAlignment="1">
      <alignment horizontal="left" vertical="center" wrapText="1"/>
    </xf>
    <xf numFmtId="0" fontId="43" fillId="0" borderId="29" xfId="2" applyFont="1" applyBorder="1" applyAlignment="1">
      <alignment horizontal="justify" vertical="center"/>
    </xf>
    <xf numFmtId="4" fontId="7" fillId="0" borderId="1" xfId="1" applyNumberFormat="1" applyFont="1" applyBorder="1" applyAlignment="1">
      <alignment horizontal="left" vertical="center" wrapText="1"/>
    </xf>
    <xf numFmtId="0" fontId="41" fillId="0" borderId="23" xfId="2" applyFont="1" applyBorder="1" applyAlignment="1">
      <alignment horizontal="center" vertical="center" wrapText="1"/>
    </xf>
    <xf numFmtId="0" fontId="41" fillId="0" borderId="23" xfId="2" applyFont="1" applyBorder="1" applyAlignment="1">
      <alignment horizontal="center" vertical="center"/>
    </xf>
    <xf numFmtId="0" fontId="41" fillId="0" borderId="26" xfId="2" applyFont="1" applyBorder="1" applyAlignment="1">
      <alignment horizontal="center" vertical="center" wrapText="1"/>
    </xf>
    <xf numFmtId="0" fontId="41" fillId="0" borderId="28" xfId="2" applyFont="1" applyBorder="1" applyAlignment="1">
      <alignment horizontal="center" vertical="center" wrapText="1"/>
    </xf>
    <xf numFmtId="0" fontId="4" fillId="0" borderId="1" xfId="1" applyFont="1" applyBorder="1" applyAlignment="1">
      <alignment horizontal="center" wrapText="1"/>
    </xf>
    <xf numFmtId="0" fontId="4" fillId="0" borderId="1" xfId="1" applyFont="1" applyBorder="1" applyAlignment="1">
      <alignment horizontal="left" vertical="center" wrapText="1"/>
    </xf>
    <xf numFmtId="0" fontId="0" fillId="0" borderId="1" xfId="0" applyBorder="1" applyAlignment="1">
      <alignment horizontal="center" vertical="center" wrapText="1"/>
    </xf>
    <xf numFmtId="0" fontId="11" fillId="0" borderId="4" xfId="2" applyBorder="1" applyAlignment="1">
      <alignment horizontal="center" vertical="center" wrapText="1"/>
    </xf>
    <xf numFmtId="2" fontId="11" fillId="0" borderId="1" xfId="2" applyNumberFormat="1" applyBorder="1" applyAlignment="1">
      <alignment horizontal="center" vertical="center" wrapText="1"/>
    </xf>
    <xf numFmtId="2" fontId="43" fillId="0" borderId="1" xfId="2" applyNumberFormat="1" applyFont="1" applyBorder="1" applyAlignment="1">
      <alignment horizontal="center" vertical="center" wrapText="1"/>
    </xf>
    <xf numFmtId="169" fontId="11" fillId="0" borderId="1" xfId="0" applyNumberFormat="1" applyFont="1" applyBorder="1" applyAlignment="1">
      <alignment horizontal="center" vertical="center"/>
    </xf>
    <xf numFmtId="0" fontId="7" fillId="0" borderId="1" xfId="1" applyFont="1" applyBorder="1" applyAlignment="1">
      <alignment horizontal="left" vertical="center"/>
    </xf>
    <xf numFmtId="0" fontId="61" fillId="0" borderId="0" xfId="0" applyFont="1" applyAlignment="1">
      <alignment vertical="center"/>
    </xf>
    <xf numFmtId="0" fontId="62" fillId="0" borderId="0" xfId="67"/>
    <xf numFmtId="0" fontId="61" fillId="0" borderId="1" xfId="0" applyFont="1" applyBorder="1" applyAlignment="1">
      <alignment vertical="center" wrapText="1"/>
    </xf>
    <xf numFmtId="168" fontId="11" fillId="0" borderId="1" xfId="2" applyNumberFormat="1" applyBorder="1" applyAlignment="1">
      <alignment horizontal="center" vertical="center" wrapText="1"/>
    </xf>
    <xf numFmtId="0" fontId="46" fillId="0" borderId="1" xfId="45" applyFont="1" applyBorder="1" applyAlignment="1">
      <alignment horizontal="left" wrapText="1"/>
    </xf>
    <xf numFmtId="0" fontId="5" fillId="0" borderId="1" xfId="1" applyFont="1" applyBorder="1" applyAlignment="1">
      <alignment horizontal="left" vertical="center" wrapText="1"/>
    </xf>
    <xf numFmtId="169" fontId="11" fillId="0" borderId="4" xfId="0" applyNumberFormat="1" applyFont="1" applyBorder="1" applyAlignment="1">
      <alignment horizontal="center" vertical="center"/>
    </xf>
    <xf numFmtId="169" fontId="11" fillId="0" borderId="0" xfId="0" applyNumberFormat="1" applyFont="1" applyAlignment="1">
      <alignment horizontal="center" vertical="center"/>
    </xf>
    <xf numFmtId="169" fontId="11" fillId="0" borderId="9" xfId="0" applyNumberFormat="1" applyFont="1" applyBorder="1" applyAlignment="1">
      <alignment horizontal="center" vertical="center"/>
    </xf>
    <xf numFmtId="0" fontId="63" fillId="0" borderId="0" xfId="2" applyFont="1" applyAlignment="1">
      <alignment horizontal="right"/>
    </xf>
    <xf numFmtId="0" fontId="5" fillId="0" borderId="0" xfId="1" applyFont="1" applyAlignment="1">
      <alignment horizontal="center" vertical="center" wrapText="1"/>
    </xf>
    <xf numFmtId="0" fontId="15" fillId="0" borderId="0" xfId="1" applyFont="1" applyAlignment="1">
      <alignment wrapText="1"/>
    </xf>
    <xf numFmtId="0" fontId="13" fillId="0" borderId="0" xfId="1" applyFont="1" applyAlignment="1">
      <alignment horizontal="left" vertical="center" wrapText="1"/>
    </xf>
    <xf numFmtId="0" fontId="4" fillId="0" borderId="0" xfId="1" applyFont="1" applyAlignment="1">
      <alignment horizontal="center" vertical="center" wrapText="1"/>
    </xf>
    <xf numFmtId="0" fontId="1" fillId="0" borderId="0" xfId="50" applyAlignment="1">
      <alignment wrapText="1"/>
    </xf>
    <xf numFmtId="0" fontId="1" fillId="0" borderId="0" xfId="50"/>
    <xf numFmtId="0" fontId="57" fillId="0" borderId="0" xfId="50" applyFont="1" applyAlignment="1">
      <alignment vertical="center" wrapText="1"/>
    </xf>
    <xf numFmtId="0" fontId="40" fillId="0" borderId="0" xfId="50" applyFont="1" applyAlignment="1">
      <alignment horizontal="center" wrapText="1"/>
    </xf>
    <xf numFmtId="0" fontId="40" fillId="0" borderId="0" xfId="50" applyFont="1" applyAlignment="1">
      <alignment horizontal="center"/>
    </xf>
    <xf numFmtId="0" fontId="61" fillId="0" borderId="0" xfId="50" applyFont="1" applyAlignment="1">
      <alignment horizontal="center"/>
    </xf>
    <xf numFmtId="0" fontId="55" fillId="0" borderId="30" xfId="50" applyFont="1" applyBorder="1" applyAlignment="1">
      <alignment horizontal="center" vertical="center" wrapText="1"/>
    </xf>
    <xf numFmtId="0" fontId="55" fillId="0" borderId="30" xfId="50" applyFont="1" applyBorder="1" applyAlignment="1">
      <alignment horizontal="center" vertical="center"/>
    </xf>
    <xf numFmtId="0" fontId="64" fillId="0" borderId="0" xfId="50" applyFont="1"/>
    <xf numFmtId="0" fontId="54" fillId="0" borderId="0" xfId="50" applyFont="1"/>
    <xf numFmtId="0" fontId="53" fillId="0" borderId="30" xfId="50" applyFont="1" applyBorder="1" applyAlignment="1">
      <alignment vertical="center" wrapText="1"/>
    </xf>
    <xf numFmtId="171" fontId="53" fillId="0" borderId="30" xfId="50" applyNumberFormat="1" applyFont="1" applyBorder="1" applyAlignment="1">
      <alignment horizontal="center" vertical="center"/>
    </xf>
    <xf numFmtId="3" fontId="53" fillId="0" borderId="30" xfId="50" applyNumberFormat="1" applyFont="1" applyBorder="1" applyAlignment="1">
      <alignment horizontal="center" vertical="center"/>
    </xf>
    <xf numFmtId="9" fontId="53" fillId="0" borderId="30" xfId="50" applyNumberFormat="1" applyFont="1" applyBorder="1" applyAlignment="1">
      <alignment horizontal="center" vertical="center"/>
    </xf>
    <xf numFmtId="172" fontId="53" fillId="0" borderId="30" xfId="50" applyNumberFormat="1" applyFont="1" applyBorder="1" applyAlignment="1">
      <alignment horizontal="center" vertical="center"/>
    </xf>
    <xf numFmtId="9" fontId="0" fillId="0" borderId="0" xfId="68" applyFont="1" applyProtection="1"/>
    <xf numFmtId="0" fontId="53" fillId="0" borderId="0" xfId="50" applyFont="1" applyAlignment="1">
      <alignment vertical="center" wrapText="1"/>
    </xf>
    <xf numFmtId="172" fontId="53" fillId="0" borderId="0" xfId="50" applyNumberFormat="1" applyFont="1" applyAlignment="1">
      <alignment horizontal="center" vertical="center"/>
    </xf>
    <xf numFmtId="0" fontId="53" fillId="0" borderId="0" xfId="50" applyFont="1"/>
    <xf numFmtId="0" fontId="55" fillId="25" borderId="30" xfId="50" applyFont="1" applyFill="1" applyBorder="1" applyAlignment="1">
      <alignment horizontal="left" vertical="center" wrapText="1"/>
    </xf>
    <xf numFmtId="0" fontId="55" fillId="25" borderId="30" xfId="50" applyFont="1" applyFill="1" applyBorder="1" applyAlignment="1">
      <alignment horizontal="center" vertical="center"/>
    </xf>
    <xf numFmtId="168" fontId="53" fillId="0" borderId="30" xfId="50" applyNumberFormat="1" applyFont="1" applyBorder="1" applyAlignment="1">
      <alignment horizontal="center" vertical="center"/>
    </xf>
    <xf numFmtId="0" fontId="53" fillId="0" borderId="0" xfId="50" applyFont="1" applyAlignment="1">
      <alignment vertical="center"/>
    </xf>
    <xf numFmtId="0" fontId="55" fillId="25" borderId="34" xfId="50" applyFont="1" applyFill="1" applyBorder="1" applyAlignment="1">
      <alignment horizontal="left" vertical="center" wrapText="1"/>
    </xf>
    <xf numFmtId="0" fontId="55" fillId="25" borderId="34" xfId="50" applyFont="1" applyFill="1" applyBorder="1" applyAlignment="1">
      <alignment horizontal="center" vertical="center"/>
    </xf>
    <xf numFmtId="0" fontId="55" fillId="26" borderId="30" xfId="50" applyFont="1" applyFill="1" applyBorder="1" applyAlignment="1">
      <alignment horizontal="left" vertical="center"/>
    </xf>
    <xf numFmtId="0" fontId="53" fillId="26" borderId="30" xfId="50" applyFont="1" applyFill="1" applyBorder="1" applyAlignment="1">
      <alignment horizontal="center" vertical="center"/>
    </xf>
    <xf numFmtId="171" fontId="55" fillId="0" borderId="30" xfId="50" applyNumberFormat="1" applyFont="1" applyBorder="1" applyAlignment="1">
      <alignment horizontal="center" vertical="center"/>
    </xf>
    <xf numFmtId="171" fontId="55" fillId="26" borderId="30" xfId="50" applyNumberFormat="1" applyFont="1" applyFill="1" applyBorder="1" applyAlignment="1">
      <alignment horizontal="center" vertical="center"/>
    </xf>
    <xf numFmtId="0" fontId="65" fillId="0" borderId="0" xfId="50" applyFont="1"/>
    <xf numFmtId="0" fontId="2" fillId="0" borderId="0" xfId="50" applyFont="1"/>
    <xf numFmtId="0" fontId="2" fillId="26" borderId="0" xfId="50" applyFont="1" applyFill="1"/>
    <xf numFmtId="0" fontId="55" fillId="0" borderId="30" xfId="50" applyFont="1" applyBorder="1" applyAlignment="1">
      <alignment vertical="center" wrapText="1"/>
    </xf>
    <xf numFmtId="0" fontId="55" fillId="0" borderId="31" xfId="50" applyFont="1" applyBorder="1" applyAlignment="1">
      <alignment vertical="center" wrapText="1"/>
    </xf>
    <xf numFmtId="171" fontId="55" fillId="0" borderId="32" xfId="50" applyNumberFormat="1" applyFont="1" applyBorder="1" applyAlignment="1">
      <alignment horizontal="center" vertical="center"/>
    </xf>
    <xf numFmtId="0" fontId="38" fillId="0" borderId="0" xfId="50" applyFont="1"/>
    <xf numFmtId="0" fontId="53" fillId="0" borderId="30" xfId="50" applyFont="1" applyBorder="1" applyAlignment="1">
      <alignment horizontal="center" vertical="center"/>
    </xf>
    <xf numFmtId="0" fontId="1" fillId="0" borderId="0" xfId="50" applyAlignment="1">
      <alignment vertical="center"/>
    </xf>
    <xf numFmtId="171" fontId="53" fillId="26" borderId="30" xfId="50" applyNumberFormat="1" applyFont="1" applyFill="1" applyBorder="1" applyAlignment="1">
      <alignment horizontal="center" vertical="center"/>
    </xf>
    <xf numFmtId="171" fontId="54" fillId="0" borderId="30" xfId="50" applyNumberFormat="1" applyFont="1" applyBorder="1" applyAlignment="1">
      <alignment vertical="center"/>
    </xf>
    <xf numFmtId="171" fontId="1" fillId="0" borderId="30" xfId="50" applyNumberFormat="1" applyBorder="1" applyAlignment="1">
      <alignment vertical="center"/>
    </xf>
    <xf numFmtId="0" fontId="55" fillId="0" borderId="0" xfId="50" applyFont="1" applyAlignment="1">
      <alignment vertical="center" wrapText="1"/>
    </xf>
    <xf numFmtId="3" fontId="55" fillId="0" borderId="0" xfId="50" applyNumberFormat="1" applyFont="1" applyAlignment="1">
      <alignment horizontal="center" vertical="center"/>
    </xf>
    <xf numFmtId="0" fontId="55" fillId="25" borderId="30" xfId="50" applyFont="1" applyFill="1" applyBorder="1" applyAlignment="1">
      <alignment vertical="center" wrapText="1"/>
    </xf>
    <xf numFmtId="3" fontId="55" fillId="25" borderId="30" xfId="50" applyNumberFormat="1" applyFont="1" applyFill="1" applyBorder="1" applyAlignment="1">
      <alignment horizontal="center" vertical="center" wrapText="1"/>
    </xf>
    <xf numFmtId="0" fontId="55" fillId="0" borderId="0" xfId="50" applyFont="1" applyAlignment="1">
      <alignment horizontal="center" vertical="center"/>
    </xf>
    <xf numFmtId="0" fontId="56" fillId="0" borderId="0" xfId="50" applyFont="1" applyAlignment="1">
      <alignment vertical="center"/>
    </xf>
    <xf numFmtId="0" fontId="55" fillId="0" borderId="30" xfId="50" applyFont="1" applyBorder="1" applyAlignment="1">
      <alignment horizontal="left" vertical="center" wrapText="1"/>
    </xf>
    <xf numFmtId="0" fontId="38" fillId="0" borderId="0" xfId="50" applyFont="1" applyAlignment="1">
      <alignment vertical="center"/>
    </xf>
    <xf numFmtId="0" fontId="54" fillId="0" borderId="0" xfId="50" applyFont="1" applyAlignment="1">
      <alignment vertical="center"/>
    </xf>
    <xf numFmtId="0" fontId="38" fillId="0" borderId="0" xfId="50" applyFont="1" applyAlignment="1">
      <alignment wrapText="1"/>
    </xf>
    <xf numFmtId="49" fontId="54" fillId="0" borderId="0" xfId="50" applyNumberFormat="1" applyFont="1"/>
    <xf numFmtId="0" fontId="66" fillId="0" borderId="0" xfId="50" applyFont="1" applyAlignment="1">
      <alignment wrapText="1"/>
    </xf>
    <xf numFmtId="0" fontId="69" fillId="0" borderId="0" xfId="70" applyFont="1"/>
    <xf numFmtId="0" fontId="69" fillId="0" borderId="0" xfId="70" applyFont="1" applyAlignment="1">
      <alignment wrapText="1"/>
    </xf>
    <xf numFmtId="49" fontId="69" fillId="0" borderId="0" xfId="70" applyNumberFormat="1" applyFont="1"/>
    <xf numFmtId="0" fontId="68" fillId="0" borderId="0" xfId="70"/>
    <xf numFmtId="0" fontId="71" fillId="0" borderId="0" xfId="70" applyFont="1"/>
    <xf numFmtId="0" fontId="71" fillId="0" borderId="0" xfId="70" applyFont="1" applyAlignment="1">
      <alignment wrapText="1"/>
    </xf>
    <xf numFmtId="0" fontId="70" fillId="0" borderId="0" xfId="70" applyFont="1" applyAlignment="1">
      <alignment wrapText="1"/>
    </xf>
    <xf numFmtId="0" fontId="72" fillId="0" borderId="0" xfId="70" applyFont="1" applyAlignment="1">
      <alignment wrapText="1"/>
    </xf>
    <xf numFmtId="49" fontId="71" fillId="0" borderId="0" xfId="70" applyNumberFormat="1" applyFont="1" applyAlignment="1">
      <alignment vertical="top" wrapText="1"/>
    </xf>
    <xf numFmtId="49" fontId="73" fillId="0" borderId="0" xfId="70" applyNumberFormat="1" applyFont="1" applyAlignment="1">
      <alignment vertical="top" wrapText="1"/>
    </xf>
    <xf numFmtId="0" fontId="46" fillId="0" borderId="1" xfId="0" applyFont="1" applyBorder="1" applyAlignment="1">
      <alignment horizontal="left" vertical="top" wrapText="1"/>
    </xf>
    <xf numFmtId="0" fontId="0" fillId="0" borderId="0" xfId="0" applyAlignment="1">
      <alignment vertical="center"/>
    </xf>
    <xf numFmtId="173" fontId="11" fillId="0" borderId="1" xfId="0" applyNumberFormat="1" applyFont="1" applyBorder="1" applyAlignment="1">
      <alignment horizontal="center" vertical="center"/>
    </xf>
    <xf numFmtId="1" fontId="37" fillId="0" borderId="1" xfId="49" applyNumberFormat="1" applyFont="1" applyBorder="1" applyAlignment="1">
      <alignment vertical="center"/>
    </xf>
    <xf numFmtId="170" fontId="36" fillId="0" borderId="1" xfId="49" applyNumberFormat="1" applyFont="1" applyBorder="1" applyAlignment="1">
      <alignment vertical="center"/>
    </xf>
    <xf numFmtId="1" fontId="7" fillId="0" borderId="1" xfId="49" applyNumberFormat="1" applyFont="1" applyBorder="1" applyAlignment="1">
      <alignment vertical="center" wrapText="1"/>
    </xf>
    <xf numFmtId="167" fontId="37" fillId="0" borderId="1" xfId="49" applyNumberFormat="1" applyFont="1" applyBorder="1" applyAlignment="1">
      <alignment vertical="center"/>
    </xf>
    <xf numFmtId="167" fontId="37" fillId="0" borderId="1" xfId="49" applyNumberFormat="1" applyFont="1" applyBorder="1" applyAlignment="1">
      <alignment vertical="center" wrapText="1"/>
    </xf>
    <xf numFmtId="167" fontId="49" fillId="0" borderId="1" xfId="49" applyNumberFormat="1" applyFont="1" applyBorder="1" applyAlignment="1">
      <alignment vertical="center"/>
    </xf>
    <xf numFmtId="49" fontId="7" fillId="0" borderId="1" xfId="49" applyNumberFormat="1" applyFont="1" applyBorder="1" applyAlignment="1">
      <alignment vertical="center" wrapText="1"/>
    </xf>
    <xf numFmtId="1" fontId="7" fillId="0" borderId="1" xfId="49" applyNumberFormat="1" applyFont="1" applyBorder="1" applyAlignment="1">
      <alignment vertical="center"/>
    </xf>
    <xf numFmtId="0" fontId="36" fillId="0" borderId="1" xfId="49" applyFont="1" applyBorder="1" applyAlignment="1">
      <alignment vertical="center" wrapText="1"/>
    </xf>
    <xf numFmtId="0" fontId="37" fillId="0" borderId="1" xfId="0" applyFont="1" applyBorder="1" applyAlignment="1">
      <alignment vertical="center" wrapText="1"/>
    </xf>
    <xf numFmtId="49" fontId="61" fillId="0" borderId="1" xfId="49" applyNumberFormat="1" applyFont="1" applyBorder="1" applyAlignment="1">
      <alignment horizontal="center" vertical="center" wrapText="1"/>
    </xf>
    <xf numFmtId="49" fontId="74" fillId="0" borderId="0" xfId="0" applyNumberFormat="1" applyFont="1"/>
    <xf numFmtId="49" fontId="75" fillId="0" borderId="0" xfId="0" applyNumberFormat="1" applyFont="1" applyAlignment="1">
      <alignment horizontal="right"/>
    </xf>
    <xf numFmtId="49" fontId="75" fillId="0" borderId="0" xfId="0" applyNumberFormat="1" applyFont="1"/>
    <xf numFmtId="49" fontId="74" fillId="0" borderId="0" xfId="0" applyNumberFormat="1" applyFont="1" applyAlignment="1">
      <alignment horizontal="left" vertical="top" wrapText="1"/>
    </xf>
    <xf numFmtId="49" fontId="74" fillId="0" borderId="0" xfId="0" applyNumberFormat="1" applyFont="1" applyAlignment="1">
      <alignment horizontal="right" vertical="top" wrapText="1"/>
    </xf>
    <xf numFmtId="49" fontId="75" fillId="0" borderId="0" xfId="0" applyNumberFormat="1" applyFont="1" applyAlignment="1">
      <alignment horizontal="left"/>
    </xf>
    <xf numFmtId="49" fontId="75" fillId="0" borderId="0" xfId="0" applyNumberFormat="1" applyFont="1" applyAlignment="1">
      <alignment vertical="top"/>
    </xf>
    <xf numFmtId="49" fontId="75" fillId="0" borderId="35" xfId="0" applyNumberFormat="1" applyFont="1" applyBorder="1" applyAlignment="1">
      <alignment vertical="top"/>
    </xf>
    <xf numFmtId="49" fontId="77" fillId="0" borderId="0" xfId="0" applyNumberFormat="1" applyFont="1" applyAlignment="1">
      <alignment horizontal="center" vertical="top"/>
    </xf>
    <xf numFmtId="49" fontId="78" fillId="0" borderId="0" xfId="0" applyNumberFormat="1" applyFont="1" applyAlignment="1">
      <alignment horizontal="center"/>
    </xf>
    <xf numFmtId="49" fontId="74" fillId="0" borderId="19" xfId="0" applyNumberFormat="1" applyFont="1" applyBorder="1" applyAlignment="1">
      <alignment horizontal="center"/>
    </xf>
    <xf numFmtId="49" fontId="75" fillId="0" borderId="0" xfId="0" applyNumberFormat="1" applyFont="1" applyAlignment="1">
      <alignment wrapText="1"/>
    </xf>
    <xf numFmtId="49" fontId="77" fillId="0" borderId="0" xfId="0" applyNumberFormat="1" applyFont="1"/>
    <xf numFmtId="49" fontId="74" fillId="0" borderId="0" xfId="0" applyNumberFormat="1" applyFont="1" applyAlignment="1">
      <alignment horizontal="right" vertical="top"/>
    </xf>
    <xf numFmtId="49" fontId="77" fillId="0" borderId="0" xfId="0" applyNumberFormat="1" applyFont="1" applyAlignment="1">
      <alignment horizontal="center"/>
    </xf>
    <xf numFmtId="49" fontId="79" fillId="0" borderId="0" xfId="0" applyNumberFormat="1" applyFont="1" applyAlignment="1">
      <alignment horizontal="left"/>
    </xf>
    <xf numFmtId="0" fontId="75" fillId="0" borderId="0" xfId="0" applyFont="1"/>
    <xf numFmtId="0" fontId="75" fillId="0" borderId="0" xfId="0" applyFont="1" applyAlignment="1">
      <alignment wrapText="1"/>
    </xf>
    <xf numFmtId="0" fontId="75" fillId="0" borderId="35" xfId="0" applyFont="1" applyBorder="1"/>
    <xf numFmtId="0" fontId="75" fillId="0" borderId="35" xfId="0" applyFont="1" applyBorder="1" applyAlignment="1">
      <alignment horizontal="center"/>
    </xf>
    <xf numFmtId="0" fontId="75" fillId="0" borderId="0" xfId="0" applyFont="1" applyAlignment="1">
      <alignment horizontal="center"/>
    </xf>
    <xf numFmtId="0" fontId="74" fillId="0" borderId="19" xfId="0" applyFont="1" applyBorder="1"/>
    <xf numFmtId="4" fontId="75" fillId="0" borderId="19" xfId="0" applyNumberFormat="1" applyFont="1" applyBorder="1" applyAlignment="1">
      <alignment horizontal="right"/>
    </xf>
    <xf numFmtId="0" fontId="75" fillId="0" borderId="0" xfId="0" applyFont="1" applyAlignment="1">
      <alignment horizontal="left" vertical="top"/>
    </xf>
    <xf numFmtId="0" fontId="75" fillId="0" borderId="0" xfId="0" applyFont="1" applyAlignment="1">
      <alignment vertical="center" wrapText="1"/>
    </xf>
    <xf numFmtId="0" fontId="77" fillId="0" borderId="0" xfId="0" applyFont="1"/>
    <xf numFmtId="2" fontId="75" fillId="0" borderId="0" xfId="0" applyNumberFormat="1" applyFont="1"/>
    <xf numFmtId="49" fontId="74" fillId="0" borderId="0" xfId="0" applyNumberFormat="1" applyFont="1" applyAlignment="1">
      <alignment horizontal="right"/>
    </xf>
    <xf numFmtId="0" fontId="79" fillId="0" borderId="0" xfId="0" applyFont="1"/>
    <xf numFmtId="2" fontId="75" fillId="0" borderId="19" xfId="0" applyNumberFormat="1" applyFont="1" applyBorder="1"/>
    <xf numFmtId="0" fontId="74" fillId="0" borderId="36" xfId="0" applyFont="1" applyBorder="1"/>
    <xf numFmtId="4" fontId="75" fillId="0" borderId="36" xfId="0" applyNumberFormat="1" applyFont="1" applyBorder="1" applyAlignment="1">
      <alignment horizontal="right"/>
    </xf>
    <xf numFmtId="2" fontId="75" fillId="0" borderId="36" xfId="0" applyNumberFormat="1" applyFont="1" applyBorder="1" applyAlignment="1">
      <alignment horizontal="right"/>
    </xf>
    <xf numFmtId="0" fontId="75" fillId="0" borderId="0" xfId="0" applyFont="1" applyAlignment="1">
      <alignment horizontal="left"/>
    </xf>
    <xf numFmtId="2" fontId="75" fillId="0" borderId="0" xfId="0" applyNumberFormat="1" applyFont="1" applyAlignment="1">
      <alignment horizontal="right"/>
    </xf>
    <xf numFmtId="0" fontId="74" fillId="0" borderId="37" xfId="0" applyFont="1" applyBorder="1" applyAlignment="1">
      <alignment horizontal="center" vertical="center" wrapText="1"/>
    </xf>
    <xf numFmtId="49" fontId="74" fillId="0" borderId="37" xfId="0" applyNumberFormat="1" applyFont="1" applyBorder="1" applyAlignment="1">
      <alignment horizontal="center" vertical="center"/>
    </xf>
    <xf numFmtId="0" fontId="74" fillId="0" borderId="37" xfId="0" applyFont="1" applyBorder="1" applyAlignment="1">
      <alignment horizontal="center" vertical="center"/>
    </xf>
    <xf numFmtId="49" fontId="76" fillId="0" borderId="38" xfId="0" applyNumberFormat="1" applyFont="1" applyBorder="1" applyAlignment="1">
      <alignment horizontal="center" vertical="top" wrapText="1"/>
    </xf>
    <xf numFmtId="49" fontId="76" fillId="0" borderId="35" xfId="0" applyNumberFormat="1" applyFont="1" applyBorder="1" applyAlignment="1">
      <alignment horizontal="left" vertical="top" wrapText="1"/>
    </xf>
    <xf numFmtId="49" fontId="76" fillId="0" borderId="35" xfId="0" applyNumberFormat="1" applyFont="1" applyBorder="1" applyAlignment="1">
      <alignment horizontal="center" vertical="top" wrapText="1"/>
    </xf>
    <xf numFmtId="0" fontId="76" fillId="0" borderId="35" xfId="0" applyFont="1" applyBorder="1" applyAlignment="1">
      <alignment horizontal="center" vertical="top" wrapText="1"/>
    </xf>
    <xf numFmtId="1" fontId="76" fillId="0" borderId="35" xfId="0" applyNumberFormat="1" applyFont="1" applyBorder="1" applyAlignment="1">
      <alignment horizontal="center" vertical="top" wrapText="1"/>
    </xf>
    <xf numFmtId="2" fontId="76" fillId="0" borderId="35" xfId="0" applyNumberFormat="1" applyFont="1" applyBorder="1" applyAlignment="1">
      <alignment horizontal="center" vertical="top" wrapText="1"/>
    </xf>
    <xf numFmtId="0" fontId="76" fillId="0" borderId="35" xfId="0" applyFont="1" applyBorder="1" applyAlignment="1">
      <alignment horizontal="right" vertical="top" wrapText="1"/>
    </xf>
    <xf numFmtId="0" fontId="76" fillId="0" borderId="39" xfId="0" applyFont="1" applyBorder="1" applyAlignment="1">
      <alignment horizontal="right" vertical="top" wrapText="1"/>
    </xf>
    <xf numFmtId="49" fontId="74" fillId="0" borderId="5" xfId="0" applyNumberFormat="1" applyFont="1" applyBorder="1" applyAlignment="1">
      <alignment horizontal="center" vertical="top" wrapText="1"/>
    </xf>
    <xf numFmtId="49" fontId="74" fillId="0" borderId="5" xfId="0" applyNumberFormat="1" applyFont="1" applyBorder="1" applyAlignment="1">
      <alignment vertical="center" wrapText="1"/>
    </xf>
    <xf numFmtId="49" fontId="75" fillId="0" borderId="5" xfId="0" applyNumberFormat="1" applyFont="1" applyBorder="1" applyAlignment="1">
      <alignment vertical="center" wrapText="1"/>
    </xf>
    <xf numFmtId="49" fontId="75" fillId="0" borderId="0" xfId="0" applyNumberFormat="1" applyFont="1" applyAlignment="1">
      <alignment horizontal="right" vertical="top" wrapText="1"/>
    </xf>
    <xf numFmtId="49" fontId="75" fillId="0" borderId="0" xfId="0" applyNumberFormat="1" applyFont="1" applyAlignment="1">
      <alignment horizontal="center" vertical="top" wrapText="1"/>
    </xf>
    <xf numFmtId="0" fontId="75" fillId="0" borderId="0" xfId="0" applyFont="1" applyAlignment="1">
      <alignment horizontal="center" vertical="top" wrapText="1"/>
    </xf>
    <xf numFmtId="174" fontId="75" fillId="0" borderId="0" xfId="0" applyNumberFormat="1" applyFont="1" applyAlignment="1">
      <alignment horizontal="center" vertical="top" wrapText="1"/>
    </xf>
    <xf numFmtId="0" fontId="75" fillId="0" borderId="0" xfId="0" applyFont="1" applyAlignment="1">
      <alignment horizontal="right" vertical="top" wrapText="1"/>
    </xf>
    <xf numFmtId="2" fontId="75" fillId="0" borderId="33" xfId="0" applyNumberFormat="1" applyFont="1" applyBorder="1" applyAlignment="1">
      <alignment horizontal="right" vertical="top" wrapText="1"/>
    </xf>
    <xf numFmtId="49" fontId="75" fillId="0" borderId="5" xfId="0" applyNumberFormat="1" applyFont="1" applyBorder="1" applyAlignment="1">
      <alignment horizontal="right" vertical="center" wrapText="1"/>
    </xf>
    <xf numFmtId="2" fontId="75" fillId="0" borderId="0" xfId="0" applyNumberFormat="1" applyFont="1" applyAlignment="1">
      <alignment horizontal="center" vertical="top" wrapText="1"/>
    </xf>
    <xf numFmtId="170" fontId="75" fillId="0" borderId="0" xfId="0" applyNumberFormat="1" applyFont="1" applyAlignment="1">
      <alignment horizontal="center" vertical="top" wrapText="1"/>
    </xf>
    <xf numFmtId="0" fontId="74" fillId="0" borderId="0" xfId="0" applyFont="1" applyAlignment="1">
      <alignment horizontal="right" vertical="top" wrapText="1"/>
    </xf>
    <xf numFmtId="0" fontId="74" fillId="0" borderId="0" xfId="0" applyFont="1" applyAlignment="1">
      <alignment horizontal="center" vertical="top" wrapText="1"/>
    </xf>
    <xf numFmtId="4" fontId="75" fillId="0" borderId="0" xfId="0" applyNumberFormat="1" applyFont="1" applyAlignment="1">
      <alignment horizontal="right" vertical="top" wrapText="1"/>
    </xf>
    <xf numFmtId="4" fontId="75" fillId="0" borderId="33" xfId="0" applyNumberFormat="1" applyFont="1" applyBorder="1" applyAlignment="1">
      <alignment horizontal="right" vertical="top" wrapText="1"/>
    </xf>
    <xf numFmtId="49" fontId="75" fillId="0" borderId="5" xfId="0" applyNumberFormat="1" applyFont="1" applyBorder="1" applyAlignment="1">
      <alignment horizontal="right" vertical="top" wrapText="1"/>
    </xf>
    <xf numFmtId="1" fontId="75" fillId="0" borderId="0" xfId="0" applyNumberFormat="1" applyFont="1" applyAlignment="1">
      <alignment horizontal="center" vertical="top" wrapText="1"/>
    </xf>
    <xf numFmtId="49" fontId="76" fillId="0" borderId="5" xfId="0" applyNumberFormat="1" applyFont="1" applyBorder="1" applyAlignment="1">
      <alignment horizontal="center" vertical="top" wrapText="1"/>
    </xf>
    <xf numFmtId="49" fontId="76" fillId="0" borderId="0" xfId="0" applyNumberFormat="1" applyFont="1" applyAlignment="1">
      <alignment horizontal="left" vertical="top" wrapText="1"/>
    </xf>
    <xf numFmtId="4" fontId="76" fillId="0" borderId="35" xfId="0" applyNumberFormat="1" applyFont="1" applyBorder="1" applyAlignment="1">
      <alignment horizontal="right" vertical="top" wrapText="1"/>
    </xf>
    <xf numFmtId="4" fontId="76" fillId="0" borderId="39" xfId="0" applyNumberFormat="1" applyFont="1" applyBorder="1" applyAlignment="1">
      <alignment horizontal="right" vertical="top" wrapText="1"/>
    </xf>
    <xf numFmtId="175" fontId="75" fillId="0" borderId="0" xfId="0" applyNumberFormat="1" applyFont="1" applyAlignment="1">
      <alignment horizontal="center" vertical="top" wrapText="1"/>
    </xf>
    <xf numFmtId="2" fontId="75" fillId="0" borderId="0" xfId="0" applyNumberFormat="1" applyFont="1" applyAlignment="1">
      <alignment horizontal="right" vertical="top" wrapText="1"/>
    </xf>
    <xf numFmtId="2" fontId="74" fillId="0" borderId="0" xfId="0" applyNumberFormat="1" applyFont="1" applyAlignment="1">
      <alignment horizontal="right" vertical="top" wrapText="1"/>
    </xf>
    <xf numFmtId="2" fontId="74" fillId="0" borderId="0" xfId="0" applyNumberFormat="1" applyFont="1" applyAlignment="1">
      <alignment horizontal="center" vertical="top" wrapText="1"/>
    </xf>
    <xf numFmtId="4" fontId="74" fillId="0" borderId="0" xfId="0" applyNumberFormat="1" applyFont="1" applyAlignment="1">
      <alignment horizontal="right" vertical="top" wrapText="1"/>
    </xf>
    <xf numFmtId="170" fontId="76" fillId="0" borderId="35" xfId="0" applyNumberFormat="1" applyFont="1" applyBorder="1" applyAlignment="1">
      <alignment horizontal="center" vertical="top" wrapText="1"/>
    </xf>
    <xf numFmtId="168" fontId="75" fillId="0" borderId="0" xfId="0" applyNumberFormat="1" applyFont="1" applyAlignment="1">
      <alignment horizontal="center" vertical="top" wrapText="1"/>
    </xf>
    <xf numFmtId="170" fontId="74" fillId="0" borderId="0" xfId="0" applyNumberFormat="1" applyFont="1" applyAlignment="1">
      <alignment horizontal="center" vertical="top" wrapText="1"/>
    </xf>
    <xf numFmtId="176" fontId="75" fillId="0" borderId="0" xfId="0" applyNumberFormat="1" applyFont="1" applyAlignment="1">
      <alignment horizontal="center" vertical="top" wrapText="1"/>
    </xf>
    <xf numFmtId="49" fontId="76" fillId="0" borderId="0" xfId="0" applyNumberFormat="1" applyFont="1" applyAlignment="1">
      <alignment horizontal="center" vertical="top" wrapText="1"/>
    </xf>
    <xf numFmtId="0" fontId="76" fillId="0" borderId="0" xfId="0" applyFont="1" applyAlignment="1">
      <alignment horizontal="left" vertical="top" wrapText="1"/>
    </xf>
    <xf numFmtId="0" fontId="76" fillId="0" borderId="0" xfId="0" applyFont="1" applyAlignment="1">
      <alignment horizontal="center" vertical="top" wrapText="1"/>
    </xf>
    <xf numFmtId="0" fontId="76" fillId="0" borderId="0" xfId="0" applyFont="1" applyAlignment="1">
      <alignment horizontal="right" vertical="top" wrapText="1"/>
    </xf>
    <xf numFmtId="49" fontId="74" fillId="0" borderId="5" xfId="0" applyNumberFormat="1" applyFont="1" applyBorder="1"/>
    <xf numFmtId="49" fontId="76" fillId="0" borderId="0" xfId="0" applyNumberFormat="1" applyFont="1" applyAlignment="1">
      <alignment horizontal="right" vertical="top" wrapText="1"/>
    </xf>
    <xf numFmtId="0" fontId="76" fillId="0" borderId="33" xfId="0" applyFont="1" applyBorder="1" applyAlignment="1">
      <alignment horizontal="right" vertical="top"/>
    </xf>
    <xf numFmtId="4" fontId="74" fillId="0" borderId="33" xfId="0" applyNumberFormat="1" applyFont="1" applyBorder="1" applyAlignment="1">
      <alignment horizontal="right" vertical="top"/>
    </xf>
    <xf numFmtId="0" fontId="74" fillId="0" borderId="33" xfId="0" applyFont="1" applyBorder="1" applyAlignment="1">
      <alignment horizontal="right" vertical="top"/>
    </xf>
    <xf numFmtId="4" fontId="76" fillId="0" borderId="33" xfId="0" applyNumberFormat="1" applyFont="1" applyBorder="1" applyAlignment="1">
      <alignment horizontal="right" vertical="top"/>
    </xf>
    <xf numFmtId="2" fontId="76" fillId="0" borderId="39" xfId="0" applyNumberFormat="1" applyFont="1" applyBorder="1" applyAlignment="1">
      <alignment horizontal="right" vertical="top" wrapText="1"/>
    </xf>
    <xf numFmtId="2" fontId="74" fillId="0" borderId="33" xfId="0" applyNumberFormat="1" applyFont="1" applyBorder="1" applyAlignment="1">
      <alignment horizontal="right" vertical="top"/>
    </xf>
    <xf numFmtId="4" fontId="76" fillId="0" borderId="0" xfId="0" applyNumberFormat="1" applyFont="1" applyAlignment="1">
      <alignment horizontal="right" vertical="top"/>
    </xf>
    <xf numFmtId="2" fontId="76" fillId="0" borderId="0" xfId="0" applyNumberFormat="1" applyFont="1" applyAlignment="1">
      <alignment horizontal="center" vertical="top"/>
    </xf>
    <xf numFmtId="3" fontId="76" fillId="0" borderId="0" xfId="0" applyNumberFormat="1" applyFont="1" applyAlignment="1">
      <alignment horizontal="right" vertical="top"/>
    </xf>
    <xf numFmtId="49" fontId="74" fillId="0" borderId="35" xfId="0" applyNumberFormat="1" applyFont="1" applyBorder="1"/>
    <xf numFmtId="0" fontId="75" fillId="0" borderId="0" xfId="0" applyFont="1" applyAlignment="1">
      <alignment horizontal="right" vertical="top"/>
    </xf>
    <xf numFmtId="0" fontId="75" fillId="0" borderId="0" xfId="0" applyFont="1" applyAlignment="1">
      <alignment vertical="top"/>
    </xf>
    <xf numFmtId="14" fontId="37" fillId="0" borderId="1" xfId="49" applyNumberFormat="1" applyFont="1" applyBorder="1" applyAlignment="1">
      <alignment vertical="center" wrapText="1"/>
    </xf>
    <xf numFmtId="14" fontId="37" fillId="0" borderId="1" xfId="49" applyNumberFormat="1" applyFont="1" applyBorder="1" applyAlignment="1">
      <alignment vertical="center"/>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0" fillId="0" borderId="0" xfId="1" applyFont="1" applyAlignment="1">
      <alignment horizontal="center" vertical="center"/>
    </xf>
    <xf numFmtId="0" fontId="4" fillId="0" borderId="0" xfId="1" applyFont="1" applyAlignment="1">
      <alignment horizontal="center" vertical="center"/>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0" xfId="1" applyFont="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0" fillId="0" borderId="0" xfId="0" applyAlignment="1">
      <alignment horizontal="center" vertical="center"/>
    </xf>
    <xf numFmtId="0" fontId="5" fillId="0" borderId="0" xfId="1" applyFont="1" applyAlignment="1">
      <alignment horizontal="center" vertical="center" wrapText="1"/>
    </xf>
    <xf numFmtId="49" fontId="53" fillId="0" borderId="0" xfId="50" applyNumberFormat="1" applyFont="1" applyAlignment="1">
      <alignment horizontal="left" vertical="center" wrapText="1"/>
    </xf>
    <xf numFmtId="0" fontId="53" fillId="0" borderId="0" xfId="50" applyFont="1" applyAlignment="1">
      <alignment horizontal="left" vertical="center" wrapText="1"/>
    </xf>
    <xf numFmtId="0" fontId="55" fillId="25" borderId="34" xfId="50" applyFont="1" applyFill="1" applyBorder="1" applyAlignment="1">
      <alignment horizontal="left" vertical="center" wrapText="1"/>
    </xf>
    <xf numFmtId="0" fontId="55" fillId="25" borderId="2" xfId="50" applyFont="1" applyFill="1" applyBorder="1" applyAlignment="1">
      <alignment horizontal="left" vertical="center" wrapText="1"/>
    </xf>
    <xf numFmtId="0" fontId="55" fillId="25" borderId="34" xfId="50" applyFont="1" applyFill="1" applyBorder="1" applyAlignment="1">
      <alignment horizontal="center" vertical="center"/>
    </xf>
    <xf numFmtId="0" fontId="55" fillId="25" borderId="2" xfId="50" applyFont="1" applyFill="1" applyBorder="1" applyAlignment="1">
      <alignment horizontal="center" vertical="center"/>
    </xf>
    <xf numFmtId="0" fontId="55" fillId="25" borderId="30" xfId="50" applyFont="1" applyFill="1" applyBorder="1" applyAlignment="1">
      <alignment horizontal="center" vertical="center"/>
    </xf>
    <xf numFmtId="0" fontId="43" fillId="0" borderId="0" xfId="2" applyFont="1" applyAlignment="1">
      <alignment horizontal="center" vertical="top" wrapText="1"/>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9"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1" xfId="2" applyFont="1" applyBorder="1" applyAlignment="1">
      <alignment horizontal="center" vertical="center" wrapText="1"/>
    </xf>
    <xf numFmtId="0" fontId="43" fillId="0" borderId="20" xfId="2" applyFont="1" applyBorder="1" applyAlignment="1">
      <alignment horizontal="center" vertical="center"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11" fillId="0" borderId="0" xfId="2" applyAlignment="1">
      <alignment horizontal="center"/>
    </xf>
    <xf numFmtId="0" fontId="43" fillId="0" borderId="0" xfId="2" applyFont="1" applyAlignment="1">
      <alignment horizontal="center"/>
    </xf>
    <xf numFmtId="0" fontId="43" fillId="0" borderId="8" xfId="52" applyFont="1" applyBorder="1" applyAlignment="1">
      <alignment horizontal="center" vertical="center" wrapText="1"/>
    </xf>
    <xf numFmtId="0" fontId="43" fillId="0" borderId="22" xfId="52" applyFont="1" applyBorder="1" applyAlignment="1">
      <alignment horizontal="center" vertical="center" wrapText="1"/>
    </xf>
    <xf numFmtId="0" fontId="43" fillId="0" borderId="21" xfId="52" applyFont="1" applyBorder="1" applyAlignment="1">
      <alignment horizontal="center" vertical="center" wrapText="1"/>
    </xf>
    <xf numFmtId="0" fontId="43" fillId="0" borderId="19" xfId="52" applyFont="1" applyBorder="1" applyAlignment="1">
      <alignment horizontal="center" vertical="center" wrapText="1"/>
    </xf>
    <xf numFmtId="0" fontId="40" fillId="0" borderId="1" xfId="49" applyFont="1" applyBorder="1" applyAlignment="1">
      <alignment horizontal="center" vertical="center" wrapText="1"/>
    </xf>
    <xf numFmtId="0" fontId="44" fillId="0" borderId="9"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9"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0" fillId="0" borderId="9" xfId="49" applyFont="1" applyBorder="1" applyAlignment="1">
      <alignment horizontal="center" vertical="center" wrapText="1"/>
    </xf>
    <xf numFmtId="0" fontId="40" fillId="0" borderId="2" xfId="49" applyFont="1" applyBorder="1" applyAlignment="1">
      <alignment horizontal="center" vertical="center" wrapText="1"/>
    </xf>
    <xf numFmtId="0" fontId="43" fillId="0" borderId="1" xfId="49" applyFont="1" applyBorder="1" applyAlignment="1">
      <alignment horizontal="center" vertical="center" textRotation="90" wrapText="1"/>
    </xf>
    <xf numFmtId="0" fontId="49"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9"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0" fillId="0" borderId="9" xfId="49" applyFont="1" applyBorder="1" applyAlignment="1">
      <alignment horizontal="center" vertical="center"/>
    </xf>
    <xf numFmtId="0" fontId="40" fillId="0" borderId="2" xfId="49" applyFont="1" applyBorder="1" applyAlignment="1">
      <alignment horizontal="center" vertical="center"/>
    </xf>
    <xf numFmtId="0" fontId="39" fillId="0" borderId="19" xfId="49" applyFont="1" applyBorder="1" applyAlignment="1">
      <alignment horizontal="center"/>
    </xf>
    <xf numFmtId="0" fontId="40" fillId="0" borderId="6" xfId="49" applyFont="1" applyBorder="1" applyAlignment="1">
      <alignment horizontal="center" vertical="center" wrapText="1"/>
    </xf>
    <xf numFmtId="0" fontId="40" fillId="0" borderId="8"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1"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3" fillId="0" borderId="9" xfId="49" applyFont="1" applyBorder="1" applyAlignment="1">
      <alignment horizontal="center" vertical="center" wrapText="1"/>
    </xf>
    <xf numFmtId="0" fontId="43" fillId="0" borderId="2" xfId="49" applyFont="1" applyBorder="1" applyAlignment="1">
      <alignment horizontal="center" vertical="center" wrapText="1"/>
    </xf>
    <xf numFmtId="0" fontId="41" fillId="0" borderId="24" xfId="2" applyFont="1" applyBorder="1" applyAlignment="1">
      <alignment horizontal="center" vertical="top" wrapText="1"/>
    </xf>
    <xf numFmtId="0" fontId="41" fillId="0" borderId="27" xfId="2" applyFont="1" applyBorder="1" applyAlignment="1">
      <alignment horizontal="center" vertical="top" wrapText="1"/>
    </xf>
    <xf numFmtId="0" fontId="41" fillId="0" borderId="25" xfId="2" applyFont="1" applyBorder="1" applyAlignment="1">
      <alignment horizontal="center" vertical="top" wrapText="1"/>
    </xf>
    <xf numFmtId="0" fontId="42" fillId="0" borderId="0" xfId="2" applyFont="1" applyAlignment="1">
      <alignment horizontal="center" wrapText="1"/>
    </xf>
    <xf numFmtId="0" fontId="42" fillId="0" borderId="0" xfId="2" applyFont="1" applyAlignment="1">
      <alignment horizontal="center"/>
    </xf>
    <xf numFmtId="0" fontId="41" fillId="0" borderId="24" xfId="2" applyFont="1" applyBorder="1" applyAlignment="1">
      <alignment horizontal="center" vertical="center" wrapText="1"/>
    </xf>
    <xf numFmtId="0" fontId="41" fillId="0" borderId="27" xfId="2" applyFont="1" applyBorder="1" applyAlignment="1">
      <alignment horizontal="center" vertical="center" wrapText="1"/>
    </xf>
    <xf numFmtId="0" fontId="41" fillId="0" borderId="25" xfId="2" applyFont="1" applyBorder="1" applyAlignment="1">
      <alignment horizontal="center" vertical="center" wrapText="1"/>
    </xf>
    <xf numFmtId="49" fontId="77" fillId="0" borderId="35" xfId="0" applyNumberFormat="1" applyFont="1" applyBorder="1" applyAlignment="1">
      <alignment horizontal="center" vertical="top"/>
    </xf>
    <xf numFmtId="49" fontId="75" fillId="0" borderId="19" xfId="0" applyNumberFormat="1" applyFont="1" applyBorder="1" applyAlignment="1">
      <alignment horizontal="center" wrapText="1"/>
    </xf>
    <xf numFmtId="49" fontId="76" fillId="0" borderId="0" xfId="0" applyNumberFormat="1" applyFont="1" applyAlignment="1">
      <alignment horizontal="center" vertical="top"/>
    </xf>
    <xf numFmtId="49" fontId="74" fillId="0" borderId="0" xfId="0" applyNumberFormat="1" applyFont="1" applyAlignment="1">
      <alignment horizontal="left" vertical="top" wrapText="1"/>
    </xf>
    <xf numFmtId="49" fontId="74" fillId="0" borderId="0" xfId="0" applyNumberFormat="1" applyFont="1" applyAlignment="1">
      <alignment horizontal="right" vertical="top" wrapText="1"/>
    </xf>
    <xf numFmtId="49" fontId="74" fillId="0" borderId="19" xfId="0" applyNumberFormat="1" applyFont="1" applyBorder="1" applyAlignment="1">
      <alignment horizontal="right" wrapText="1"/>
    </xf>
    <xf numFmtId="49" fontId="74" fillId="0" borderId="35" xfId="0" applyNumberFormat="1" applyFont="1" applyBorder="1" applyAlignment="1">
      <alignment wrapText="1"/>
    </xf>
    <xf numFmtId="49" fontId="74" fillId="0" borderId="35" xfId="0" applyNumberFormat="1" applyFont="1" applyBorder="1" applyAlignment="1">
      <alignment horizontal="right" wrapText="1"/>
    </xf>
    <xf numFmtId="49" fontId="75" fillId="0" borderId="0" xfId="0" applyNumberFormat="1" applyFont="1" applyAlignment="1">
      <alignment horizontal="left" vertical="top" wrapText="1"/>
    </xf>
    <xf numFmtId="0" fontId="75" fillId="0" borderId="19" xfId="0" applyFont="1" applyBorder="1" applyAlignment="1">
      <alignment horizontal="left" wrapText="1"/>
    </xf>
    <xf numFmtId="0" fontId="75" fillId="0" borderId="0" xfId="0" applyFont="1" applyAlignment="1">
      <alignment horizontal="left" vertical="top" wrapText="1"/>
    </xf>
    <xf numFmtId="0" fontId="75" fillId="0" borderId="36" xfId="0" applyFont="1" applyBorder="1" applyAlignment="1">
      <alignment horizontal="left" wrapText="1"/>
    </xf>
    <xf numFmtId="0" fontId="74" fillId="0" borderId="40" xfId="0" applyFont="1" applyBorder="1" applyAlignment="1">
      <alignment horizontal="center" vertical="center"/>
    </xf>
    <xf numFmtId="0" fontId="74" fillId="0" borderId="36" xfId="0" applyFont="1" applyBorder="1" applyAlignment="1">
      <alignment horizontal="center" vertical="center"/>
    </xf>
    <xf numFmtId="0" fontId="74" fillId="0" borderId="41" xfId="0" applyFont="1" applyBorder="1" applyAlignment="1">
      <alignment horizontal="center" vertical="center"/>
    </xf>
    <xf numFmtId="49" fontId="76" fillId="0" borderId="40" xfId="0" applyNumberFormat="1" applyFont="1" applyBorder="1" applyAlignment="1">
      <alignment horizontal="left" vertical="center" wrapText="1"/>
    </xf>
    <xf numFmtId="49" fontId="76" fillId="0" borderId="36" xfId="0" applyNumberFormat="1" applyFont="1" applyBorder="1" applyAlignment="1">
      <alignment horizontal="left" vertical="center" wrapText="1"/>
    </xf>
    <xf numFmtId="49" fontId="76" fillId="0" borderId="41" xfId="0" applyNumberFormat="1" applyFont="1" applyBorder="1" applyAlignment="1">
      <alignment horizontal="left" vertical="center" wrapText="1"/>
    </xf>
    <xf numFmtId="0" fontId="76" fillId="0" borderId="35" xfId="0" applyFont="1" applyBorder="1" applyAlignment="1">
      <alignment horizontal="left" vertical="top" wrapText="1"/>
    </xf>
    <xf numFmtId="49" fontId="74" fillId="0" borderId="33" xfId="0" applyNumberFormat="1" applyFont="1" applyBorder="1" applyAlignment="1">
      <alignment horizontal="left" vertical="top" wrapText="1"/>
    </xf>
    <xf numFmtId="0" fontId="74" fillId="0" borderId="0" xfId="0" applyFont="1" applyAlignment="1">
      <alignment horizontal="left" vertical="top" wrapText="1"/>
    </xf>
    <xf numFmtId="0" fontId="74" fillId="0" borderId="33" xfId="0" applyFont="1" applyBorder="1" applyAlignment="1">
      <alignment horizontal="left" vertical="top" wrapText="1"/>
    </xf>
    <xf numFmtId="49" fontId="76" fillId="0" borderId="35" xfId="0" applyNumberFormat="1" applyFont="1" applyBorder="1" applyAlignment="1">
      <alignment horizontal="left" vertical="top" wrapText="1"/>
    </xf>
    <xf numFmtId="49" fontId="78" fillId="0" borderId="0" xfId="0" applyNumberFormat="1" applyFont="1" applyAlignment="1">
      <alignment horizontal="center"/>
    </xf>
    <xf numFmtId="0" fontId="75" fillId="0" borderId="19" xfId="0" applyFont="1" applyBorder="1" applyAlignment="1">
      <alignment wrapText="1"/>
    </xf>
    <xf numFmtId="0" fontId="74" fillId="0" borderId="38" xfId="0" applyFont="1" applyBorder="1" applyAlignment="1">
      <alignment horizontal="center" vertical="center" wrapText="1"/>
    </xf>
    <xf numFmtId="0" fontId="74" fillId="0" borderId="35" xfId="0" applyFont="1" applyBorder="1" applyAlignment="1">
      <alignment horizontal="center" vertical="center" wrapText="1"/>
    </xf>
    <xf numFmtId="0" fontId="74" fillId="0" borderId="39" xfId="0" applyFont="1" applyBorder="1" applyAlignment="1">
      <alignment horizontal="center" vertical="center" wrapText="1"/>
    </xf>
    <xf numFmtId="0" fontId="74" fillId="0" borderId="5" xfId="0" applyFont="1" applyBorder="1" applyAlignment="1">
      <alignment horizontal="center" vertical="center" wrapText="1"/>
    </xf>
    <xf numFmtId="0" fontId="74" fillId="0" borderId="0" xfId="0" applyFont="1" applyAlignment="1">
      <alignment horizontal="center" vertical="center" wrapText="1"/>
    </xf>
    <xf numFmtId="0" fontId="74" fillId="0" borderId="33" xfId="0" applyFont="1" applyBorder="1" applyAlignment="1">
      <alignment horizontal="center" vertical="center" wrapText="1"/>
    </xf>
    <xf numFmtId="0" fontId="74" fillId="0" borderId="21" xfId="0" applyFont="1" applyBorder="1" applyAlignment="1">
      <alignment horizontal="center" vertical="center" wrapText="1"/>
    </xf>
    <xf numFmtId="0" fontId="74" fillId="0" borderId="19" xfId="0" applyFont="1" applyBorder="1" applyAlignment="1">
      <alignment horizontal="center" vertical="center" wrapText="1"/>
    </xf>
    <xf numFmtId="0" fontId="74" fillId="0" borderId="20" xfId="0" applyFont="1" applyBorder="1" applyAlignment="1">
      <alignment horizontal="center" vertical="center" wrapText="1"/>
    </xf>
    <xf numFmtId="0" fontId="74" fillId="0" borderId="37" xfId="0" applyFont="1" applyBorder="1" applyAlignment="1">
      <alignment horizontal="center" vertical="center" wrapText="1"/>
    </xf>
    <xf numFmtId="49" fontId="74" fillId="0" borderId="37" xfId="0" applyNumberFormat="1" applyFont="1" applyBorder="1" applyAlignment="1">
      <alignment horizontal="center" vertical="center" wrapText="1"/>
    </xf>
    <xf numFmtId="49" fontId="75" fillId="0" borderId="19" xfId="0" applyNumberFormat="1" applyFont="1" applyBorder="1" applyAlignment="1">
      <alignment horizontal="left" wrapText="1"/>
    </xf>
    <xf numFmtId="49" fontId="77" fillId="0" borderId="35" xfId="0" applyNumberFormat="1" applyFont="1" applyBorder="1" applyAlignment="1">
      <alignment horizontal="center"/>
    </xf>
    <xf numFmtId="49" fontId="76" fillId="0" borderId="0" xfId="0" applyNumberFormat="1" applyFont="1" applyAlignment="1">
      <alignment horizontal="left" vertical="top" wrapText="1"/>
    </xf>
    <xf numFmtId="49" fontId="75" fillId="0" borderId="19" xfId="0" applyNumberFormat="1" applyFont="1" applyBorder="1" applyAlignment="1">
      <alignment vertical="top" wrapText="1"/>
    </xf>
    <xf numFmtId="49" fontId="75" fillId="0" borderId="19" xfId="0" applyNumberFormat="1" applyFont="1" applyBorder="1" applyAlignment="1">
      <alignment horizontal="right" vertical="top" wrapText="1"/>
    </xf>
    <xf numFmtId="0" fontId="77" fillId="0" borderId="35" xfId="0" applyFont="1" applyBorder="1" applyAlignment="1">
      <alignment horizontal="center" vertical="top"/>
    </xf>
  </cellXfs>
  <cellStyles count="71">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67" builtinId="8"/>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0" xfId="70" xr:uid="{00000000-0005-0000-0000-000026000000}"/>
    <cellStyle name="Обычный 12 2" xfId="40" xr:uid="{00000000-0005-0000-0000-000027000000}"/>
    <cellStyle name="Обычный 2" xfId="3" xr:uid="{00000000-0005-0000-0000-000028000000}"/>
    <cellStyle name="Обычный 2 2" xfId="62" xr:uid="{00000000-0005-0000-0000-000029000000}"/>
    <cellStyle name="Обычный 3" xfId="2" xr:uid="{00000000-0005-0000-0000-00002A000000}"/>
    <cellStyle name="Обычный 3 2" xfId="41" xr:uid="{00000000-0005-0000-0000-00002B000000}"/>
    <cellStyle name="Обычный 3 2 2 2" xfId="42" xr:uid="{00000000-0005-0000-0000-00002C000000}"/>
    <cellStyle name="Обычный 3 21" xfId="63" xr:uid="{00000000-0005-0000-0000-00002D000000}"/>
    <cellStyle name="Обычный 4" xfId="43" xr:uid="{00000000-0005-0000-0000-00002E000000}"/>
    <cellStyle name="Обычный 4 2" xfId="44" xr:uid="{00000000-0005-0000-0000-00002F000000}"/>
    <cellStyle name="Обычный 5" xfId="45" xr:uid="{00000000-0005-0000-0000-000030000000}"/>
    <cellStyle name="Обычный 6" xfId="46" xr:uid="{00000000-0005-0000-0000-000031000000}"/>
    <cellStyle name="Обычный 6 2" xfId="47" xr:uid="{00000000-0005-0000-0000-000032000000}"/>
    <cellStyle name="Обычный 6 2 2" xfId="48" xr:uid="{00000000-0005-0000-0000-000033000000}"/>
    <cellStyle name="Обычный 6 2 3" xfId="49" xr:uid="{00000000-0005-0000-0000-000034000000}"/>
    <cellStyle name="Обычный 7" xfId="1" xr:uid="{00000000-0005-0000-0000-000035000000}"/>
    <cellStyle name="Обычный 7 2" xfId="50" xr:uid="{00000000-0005-0000-0000-000036000000}"/>
    <cellStyle name="Обычный 8" xfId="51" xr:uid="{00000000-0005-0000-0000-000037000000}"/>
    <cellStyle name="Обычный 9" xfId="69" xr:uid="{00000000-0005-0000-0000-000038000000}"/>
    <cellStyle name="Обычный_Форматы по компаниям_last" xfId="52" xr:uid="{00000000-0005-0000-0000-000039000000}"/>
    <cellStyle name="Плохой 2" xfId="53" xr:uid="{00000000-0005-0000-0000-00003A000000}"/>
    <cellStyle name="Пояснение 2" xfId="54" xr:uid="{00000000-0005-0000-0000-00003B000000}"/>
    <cellStyle name="Примечание 2" xfId="55" xr:uid="{00000000-0005-0000-0000-00003C000000}"/>
    <cellStyle name="Процентный" xfId="68" builtinId="5"/>
    <cellStyle name="Процентный 2" xfId="64" xr:uid="{00000000-0005-0000-0000-00003E000000}"/>
    <cellStyle name="Процентный 3" xfId="65" xr:uid="{00000000-0005-0000-0000-00003F000000}"/>
    <cellStyle name="Связанная ячейка 2" xfId="56" xr:uid="{00000000-0005-0000-0000-000040000000}"/>
    <cellStyle name="Стиль 1" xfId="66" xr:uid="{00000000-0005-0000-0000-000041000000}"/>
    <cellStyle name="Текст предупреждения 2" xfId="57" xr:uid="{00000000-0005-0000-0000-000042000000}"/>
    <cellStyle name="Финансовый 2" xfId="58" xr:uid="{00000000-0005-0000-0000-000043000000}"/>
    <cellStyle name="Финансовый 2 2 2 2 2" xfId="59" xr:uid="{00000000-0005-0000-0000-000044000000}"/>
    <cellStyle name="Финансовый 3" xfId="60" xr:uid="{00000000-0005-0000-0000-000045000000}"/>
    <cellStyle name="Хороший 2" xfId="61" xr:uid="{00000000-0005-0000-0000-00004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12</xdr:col>
      <xdr:colOff>457200</xdr:colOff>
      <xdr:row>27</xdr:row>
      <xdr:rowOff>14801</xdr:rowOff>
    </xdr:to>
    <xdr:pic>
      <xdr:nvPicPr>
        <xdr:cNvPr id="3" name="Рисунок 2">
          <a:extLst>
            <a:ext uri="{FF2B5EF4-FFF2-40B4-BE49-F238E27FC236}">
              <a16:creationId xmlns:a16="http://schemas.microsoft.com/office/drawing/2014/main" id="{5C2D3194-BDB0-9CC2-6E79-3B5CFA01E4B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7772400" cy="515830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portal.bashes.ru/Users/ShadrinAV/AppData/Local/Microsoft/Windows/Temporary%20Internet%20Files/Content.Outlook/87FGJQCG/&#1055;&#1088;&#1080;&#1083;&#1086;&#1078;&#1077;&#1085;&#1080;&#1077;%201%20&#1055;&#1040;&#1057;&#1055;&#1054;&#1056;&#1058;%20&#1041;&#1069;%20&#1055;&#1056;&#1048;&#1052;&#1045;&#1056;_&#1101;&#1082;&#1086;&#1085;&#1086;&#1084;&#1080;&#1082;&#107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1050;&#1086;&#1083;&#1086;&#1095;&#1082;&#1086;&#1074;&#1072;_&#1051;_&#1041;\AppData\Local\Microsoft\Windows\INetCache\Content.Outlook\97YT7K29\13.%20&#1056;&#1077;&#1082;&#1086;&#1085;&#1089;&#1090;&#1088;&#1091;&#1082;&#1094;&#1080;&#1103;%20&#1042;&#1051;-6&#1082;&#1042;%20&#1060;-9%20&#1055;&#1057;%20&#1044;&#1091;&#1076;&#1082;&#1080;&#1085;&#1086;-&#1087;&#1088;&#1080;&#1084;&#1077;&#1088;%20&#1085;&#1072;%20&#1043;&#1059;&#1055;.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1050;&#1086;&#1083;&#1086;&#1095;&#1082;&#1086;&#1074;&#1072;_&#1051;_&#1041;\AppData\Local\Microsoft\Windows\INetCache\Content.Outlook\97YT7K29\&#1042;&#1051;-10&#1082;&#1042;%20&#1060;-8%20&#1064;&#1072;&#1082;&#1096;&#1072;%20&#1062;&#1069;&#1057;-&#1048;&#1058;&#1054;&#104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выпадающие списки"/>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2019 год</v>
          </cell>
        </row>
      </sheetData>
      <sheetData sheetId="1"/>
      <sheetData sheetId="2"/>
      <sheetData sheetId="3"/>
      <sheetData sheetId="4"/>
      <sheetData sheetId="5"/>
      <sheetData sheetId="6">
        <row r="2">
          <cell r="E2" t="str">
            <v>1.1.1.1 Технологическое присоединение энергопринимающих устройств потребителей максимальной мощностью до 15 кВт включительно</v>
          </cell>
        </row>
        <row r="3">
          <cell r="E3" t="str">
            <v>1.1.1.2 Технологическое присоединение энергопринимающих устройств потребителей максимальной мощностью до 150 кВт включительно</v>
          </cell>
        </row>
        <row r="4">
          <cell r="E4" t="str">
            <v>1.1.1.3 Технологическое присоединение энергопринимающих устройств потребителей свыше 150 кВт</v>
          </cell>
        </row>
        <row r="5">
          <cell r="E5" t="str">
            <v>1.1.2.1 Технологическое присоединение объектов электросетевого хозяйства, принадлежащих  иным сетевым организациям и иным лицам</v>
          </cell>
        </row>
        <row r="6">
          <cell r="E6" t="str">
            <v>1.1.2.2 Технологическое присоединение к электрическим сетям иных сетевых организаций</v>
          </cell>
        </row>
        <row r="7">
          <cell r="E7" t="str">
            <v>1.1.3.1 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8">
          <cell r="E8" t="str">
            <v>1.1.3.1 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9">
          <cell r="E9" t="str">
            <v>1.1.3.1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v>
          </cell>
        </row>
        <row r="10">
          <cell r="E10" t="str">
            <v>1.1.3.2 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1">
          <cell r="E11" t="str">
            <v>1.1.3.2 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2">
          <cell r="E12" t="str">
            <v>1.1.3.2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3">
          <cell r="E13" t="str">
            <v>1.1.4.1 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14">
          <cell r="E14" t="str">
            <v>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15">
          <cell r="E15" t="str">
            <v>1.2.1.1 Реконструкция трансформаторных и иных подстанций</v>
          </cell>
        </row>
        <row r="16">
          <cell r="E16" t="str">
            <v>1.2.1.2 Модернизация, техническое перевооружение трансформаторных и иных подстанций, распределительных пунктов</v>
          </cell>
        </row>
        <row r="17">
          <cell r="E17" t="str">
            <v>1.2.2.1 Реконструкция линий электропередачи</v>
          </cell>
        </row>
        <row r="18">
          <cell r="E18" t="str">
            <v>1.2.2.2 Модернизация, техническое перевооружение линий электропередачи</v>
          </cell>
        </row>
        <row r="19">
          <cell r="E19" t="str">
            <v>1.2.3.1 Установка приборов учета, класс напряжения 0,22 (0,4) кВ</v>
          </cell>
        </row>
        <row r="20">
          <cell r="E20" t="str">
            <v>1.2.3.2 Установка приборов учета, класс напряжения 6 (10) кВ</v>
          </cell>
        </row>
        <row r="21">
          <cell r="E21" t="str">
            <v>1.2.3.3 Установка приборов учета, класс напряжения 35 кВ</v>
          </cell>
        </row>
        <row r="22">
          <cell r="E22" t="str">
            <v>1.2.3.4 Установка приборов учета, класс напряжения 110 кВ и выше</v>
          </cell>
        </row>
        <row r="23">
          <cell r="E23" t="str">
            <v>1.2.3.5 Включение приборов учета в систему сбора и передачи данных, класс напряжения 0,22 (0,4) кВ</v>
          </cell>
        </row>
        <row r="24">
          <cell r="E24" t="str">
            <v>1.2.3.6 Включение приборов учета в систему сбора и передачи данных, класс напряжения 6 (10) кВ</v>
          </cell>
        </row>
        <row r="25">
          <cell r="E25" t="str">
            <v>1.2.3.7 Включение приборов учета в систему сбора и передачи данных, класс напряжения 35 кВ</v>
          </cell>
        </row>
        <row r="26">
          <cell r="E26" t="str">
            <v>1.2.3.8 Включение приборов учета в систему сбора и передачи данных, класс напряжения 110 кВ и выше</v>
          </cell>
        </row>
        <row r="27">
          <cell r="E27" t="str">
            <v>1.2.4.1 Реконструкция прочих объектов основных средств</v>
          </cell>
        </row>
        <row r="28">
          <cell r="E28" t="str">
            <v>1.2.4.2 Модернизация, техническое перевооружение прочих объектов основных средств</v>
          </cell>
        </row>
        <row r="29">
          <cell r="E29" t="str">
            <v>1.3.1 Инвестиционные проекты, предусмотренные схемой и программой развития Единой энергетической системы России</v>
          </cell>
        </row>
        <row r="30">
          <cell r="E30" t="str">
            <v>1.3.2 Инвестиционные проекты, предусмотренные схемой и программой развития субъекта Российской Федерации</v>
          </cell>
        </row>
        <row r="31">
          <cell r="E31" t="str">
            <v>1.4 Прочее новое строительство объектов электросетевого хозяйства</v>
          </cell>
        </row>
        <row r="32">
          <cell r="E32" t="str">
            <v>1.5 Покупка земельных участков для целей реализации инвестиционных проектов</v>
          </cell>
        </row>
        <row r="33">
          <cell r="E33" t="str">
            <v>1.6 Прочие инвестиционные проекты</v>
          </cell>
        </row>
        <row r="38">
          <cell r="E38" t="str">
            <v>АО БЭСК</v>
          </cell>
        </row>
        <row r="39">
          <cell r="E39" t="str">
            <v>ИА ООО Башкирэнерго</v>
          </cell>
        </row>
        <row r="40">
          <cell r="E40" t="str">
            <v>ПО Белебеевские Электрические Сети</v>
          </cell>
        </row>
        <row r="41">
          <cell r="E41" t="str">
            <v>ПО Белорецкие Электрические Сети</v>
          </cell>
        </row>
        <row r="42">
          <cell r="E42" t="str">
            <v>ПО Ишимбайские Электрические Сети</v>
          </cell>
        </row>
        <row r="43">
          <cell r="E43" t="str">
            <v>ПО Кумертауские Электрические Сети</v>
          </cell>
        </row>
        <row r="44">
          <cell r="E44" t="str">
            <v>ПО Нефтекамские Электрические Сети</v>
          </cell>
        </row>
        <row r="45">
          <cell r="E45" t="str">
            <v>ПО Октябрьские Электрические Сети</v>
          </cell>
        </row>
        <row r="46">
          <cell r="E46" t="str">
            <v>ПО Сибайские Электрические Сети</v>
          </cell>
        </row>
        <row r="47">
          <cell r="E47" t="str">
            <v>ПО Северо-Восточные Электрические Сети</v>
          </cell>
        </row>
        <row r="48">
          <cell r="E48" t="str">
            <v>ПО Уфимские Городские Электрические Сети</v>
          </cell>
        </row>
        <row r="49">
          <cell r="E49" t="str">
            <v>ПО Центральные Электрические Сети</v>
          </cell>
        </row>
        <row r="50">
          <cell r="E50" t="str">
            <v>ПО Информационные технологии и связь</v>
          </cell>
        </row>
        <row r="51">
          <cell r="E51" t="str">
            <v>ООО БЭСК Инжиниринг</v>
          </cell>
        </row>
        <row r="55">
          <cell r="E55" t="str">
            <v>П</v>
          </cell>
        </row>
        <row r="56">
          <cell r="E56" t="str">
            <v>С</v>
          </cell>
        </row>
        <row r="57">
          <cell r="E57" t="str">
            <v>К</v>
          </cell>
        </row>
        <row r="58">
          <cell r="E58" t="str">
            <v>И</v>
          </cell>
        </row>
        <row r="59">
          <cell r="E59" t="str">
            <v>Н</v>
          </cell>
        </row>
        <row r="60">
          <cell r="E60" t="str">
            <v>З</v>
          </cell>
        </row>
        <row r="65">
          <cell r="E65" t="str">
            <v>Развитие электрической сети/усиление существующей электрической сети, связанное с подключением новых потребителей</v>
          </cell>
        </row>
        <row r="66">
          <cell r="E66"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67">
          <cell r="E67" t="str">
            <v xml:space="preserve">Повышение надежности оказываемых услуг в сфере электроэнергетики </v>
          </cell>
        </row>
        <row r="68">
          <cell r="E68" t="str">
            <v xml:space="preserve">Повышение качества оказываемых услуг в сфере электроэнергетики </v>
          </cell>
        </row>
        <row r="69">
          <cell r="E69"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70">
          <cell r="E70"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1">
          <cell r="E71" t="str">
            <v>Инвестиции, связанные с деятельностью, не относящейся к сфере электроэнергетики</v>
          </cell>
        </row>
        <row r="75">
          <cell r="E75" t="str">
            <v>модернизация</v>
          </cell>
          <cell r="I75" t="str">
            <v>проектирование</v>
          </cell>
        </row>
        <row r="76">
          <cell r="E76" t="str">
            <v>реконструкция</v>
          </cell>
          <cell r="I76" t="str">
            <v>строительство</v>
          </cell>
        </row>
        <row r="77">
          <cell r="E77" t="str">
            <v>новое строительство</v>
          </cell>
          <cell r="I77" t="str">
            <v>незавершенное строительство – приостановлено</v>
          </cell>
        </row>
        <row r="78">
          <cell r="E78" t="str">
            <v>расширение</v>
          </cell>
          <cell r="I78" t="str">
            <v>законсервировано</v>
          </cell>
        </row>
      </sheetData>
      <sheetData sheetId="7"/>
      <sheetData sheetId="8"/>
      <sheetData sheetId="9"/>
      <sheetData sheetId="10"/>
      <sheetData sheetId="11"/>
      <sheetData sheetId="1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Инструкция"/>
      <sheetName val="1. сводные данные"/>
      <sheetName val="2. разрешительная док-ция"/>
      <sheetName val="3.ТП"/>
      <sheetName val="4.Техсостояние ПС"/>
      <sheetName val="5.Техсостояние ЛЭП"/>
      <sheetName val="6.Надежность"/>
      <sheetName val="4. паспортбюджет"/>
      <sheetName val="7.КСГ"/>
      <sheetName val="8.Реализация"/>
      <sheetName val="9.Отчет о закупке"/>
      <sheetName val="10. Эффект"/>
      <sheetName val="аналитика эк. эф. (скрытый)"/>
      <sheetName val="выпадающие списки (скрытый)"/>
    </sheetNames>
    <sheetDataSet>
      <sheetData sheetId="0" refreshError="1"/>
      <sheetData sheetId="1">
        <row r="22">
          <cell r="C22" t="str">
            <v>1.2.2.1 Реконструкция линий электропередачи</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6">
          <cell r="B6" t="str">
            <v>1.1.1.1 Технологическое присоединение энергопринимающих устройств потребителей максимальной мощностью до 15 кВт включительно</v>
          </cell>
          <cell r="C6">
            <v>0</v>
          </cell>
          <cell r="D6">
            <v>0.12</v>
          </cell>
          <cell r="E6">
            <v>0</v>
          </cell>
          <cell r="F6">
            <v>1.6E-2</v>
          </cell>
          <cell r="G6">
            <v>0</v>
          </cell>
          <cell r="H6">
            <v>10</v>
          </cell>
          <cell r="I6">
            <v>1.2E-2</v>
          </cell>
          <cell r="J6">
            <v>0</v>
          </cell>
        </row>
        <row r="7">
          <cell r="B7" t="str">
            <v>1.1.1.2 Технологическое присоединение энергопринимающих устройств потребителей максимальной мощностью до 150 кВт включительно</v>
          </cell>
          <cell r="C7">
            <v>0</v>
          </cell>
          <cell r="D7">
            <v>0.12</v>
          </cell>
          <cell r="E7">
            <v>0</v>
          </cell>
          <cell r="F7">
            <v>1.6E-2</v>
          </cell>
          <cell r="G7">
            <v>0</v>
          </cell>
          <cell r="H7">
            <v>10</v>
          </cell>
          <cell r="I7">
            <v>1.2E-2</v>
          </cell>
          <cell r="J7">
            <v>0</v>
          </cell>
        </row>
        <row r="8">
          <cell r="B8" t="str">
            <v>1.1.1.3 Технологическое присоединение энергопринимающих устройств потребителей свыше 150 кВт</v>
          </cell>
          <cell r="C8">
            <v>0</v>
          </cell>
          <cell r="D8">
            <v>0.15</v>
          </cell>
          <cell r="E8">
            <v>0</v>
          </cell>
          <cell r="F8">
            <v>1.6E-2</v>
          </cell>
          <cell r="G8">
            <v>0</v>
          </cell>
          <cell r="H8">
            <v>10</v>
          </cell>
          <cell r="I8">
            <v>1.2E-2</v>
          </cell>
          <cell r="J8">
            <v>0</v>
          </cell>
        </row>
        <row r="9">
          <cell r="B9" t="str">
            <v>1.1.4.1 Строительство новых объектов электросетевого хозяйства для усиления электрической сети в целях осуществления технологического присоединения</v>
          </cell>
          <cell r="C9">
            <v>0</v>
          </cell>
          <cell r="D9">
            <v>0.12</v>
          </cell>
          <cell r="E9">
            <v>0</v>
          </cell>
          <cell r="F9">
            <v>1.6E-2</v>
          </cell>
          <cell r="G9">
            <v>0</v>
          </cell>
          <cell r="H9">
            <v>10</v>
          </cell>
          <cell r="I9">
            <v>1.2E-2</v>
          </cell>
          <cell r="J9">
            <v>0</v>
          </cell>
        </row>
        <row r="10">
          <cell r="B10" t="str">
            <v>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cell r="C10">
            <v>0</v>
          </cell>
          <cell r="D10">
            <v>0.12</v>
          </cell>
          <cell r="E10">
            <v>0</v>
          </cell>
          <cell r="F10">
            <v>0.02</v>
          </cell>
          <cell r="G10">
            <v>0</v>
          </cell>
          <cell r="H10">
            <v>8</v>
          </cell>
          <cell r="I10">
            <v>0.02</v>
          </cell>
          <cell r="J10">
            <v>0</v>
          </cell>
        </row>
        <row r="11">
          <cell r="B11" t="str">
            <v>1.2.1.1 Реконструкция трансформаторных и иных подстанций</v>
          </cell>
          <cell r="C11">
            <v>0</v>
          </cell>
          <cell r="D11">
            <v>0.14000000000000001</v>
          </cell>
          <cell r="E11">
            <v>0</v>
          </cell>
          <cell r="F11">
            <v>0.02</v>
          </cell>
          <cell r="G11">
            <v>0</v>
          </cell>
          <cell r="H11">
            <v>15</v>
          </cell>
          <cell r="I11">
            <v>0.02</v>
          </cell>
          <cell r="J11">
            <v>0</v>
          </cell>
        </row>
        <row r="12">
          <cell r="B12" t="str">
            <v>1.2.1.1 Реконструкция трансформаторных и иных подстанций (р/с)</v>
          </cell>
          <cell r="C12">
            <v>0</v>
          </cell>
          <cell r="D12">
            <v>0.14000000000000001</v>
          </cell>
          <cell r="E12">
            <v>0</v>
          </cell>
          <cell r="F12">
            <v>0.02</v>
          </cell>
          <cell r="G12">
            <v>0</v>
          </cell>
          <cell r="H12">
            <v>6</v>
          </cell>
          <cell r="I12">
            <v>0.02</v>
          </cell>
          <cell r="J12">
            <v>0</v>
          </cell>
        </row>
        <row r="13">
          <cell r="B13" t="str">
            <v>1.2.1.2 Модернизация, техническое перевооружение трансформаторных и иных подстанций, распределительных пунктов</v>
          </cell>
          <cell r="C13">
            <v>0</v>
          </cell>
          <cell r="D13">
            <v>0.14000000000000001</v>
          </cell>
          <cell r="E13">
            <v>0</v>
          </cell>
          <cell r="F13">
            <v>0.02</v>
          </cell>
          <cell r="G13">
            <v>0</v>
          </cell>
          <cell r="H13">
            <v>8</v>
          </cell>
          <cell r="I13">
            <v>0.02</v>
          </cell>
          <cell r="J13">
            <v>0</v>
          </cell>
        </row>
        <row r="14">
          <cell r="B14" t="str">
            <v>1.2.2.1 Реконструкция линий электропередачи</v>
          </cell>
          <cell r="C14">
            <v>3.0833300000000001</v>
          </cell>
          <cell r="D14">
            <v>0.14000000000000001</v>
          </cell>
          <cell r="E14">
            <v>0.43166620000000006</v>
          </cell>
          <cell r="F14">
            <v>1.2E-2</v>
          </cell>
          <cell r="G14">
            <v>3.6999960000000005E-2</v>
          </cell>
          <cell r="H14">
            <v>12</v>
          </cell>
          <cell r="I14">
            <v>1.4E-2</v>
          </cell>
          <cell r="J14">
            <v>4.3166620000000003E-2</v>
          </cell>
        </row>
        <row r="15">
          <cell r="B15" t="str">
            <v>1.2.2.2 Модернизация, техническое перевооружение линий электропередачи</v>
          </cell>
          <cell r="C15">
            <v>0</v>
          </cell>
          <cell r="D15">
            <v>0.14000000000000001</v>
          </cell>
          <cell r="E15">
            <v>0</v>
          </cell>
          <cell r="F15">
            <v>4.0000000000000001E-3</v>
          </cell>
          <cell r="G15">
            <v>0</v>
          </cell>
          <cell r="H15">
            <v>8</v>
          </cell>
          <cell r="I15">
            <v>8.0000000000000002E-3</v>
          </cell>
          <cell r="J15">
            <v>0</v>
          </cell>
        </row>
        <row r="16">
          <cell r="B16" t="str">
            <v>1.2.3.1 Установка приборов учета, класс напряжения 0,22 (0,4) кВ</v>
          </cell>
          <cell r="C16">
            <v>0</v>
          </cell>
          <cell r="D16">
            <v>0.14000000000000001</v>
          </cell>
          <cell r="E16">
            <v>0</v>
          </cell>
          <cell r="F16">
            <v>0.02</v>
          </cell>
          <cell r="G16">
            <v>0</v>
          </cell>
          <cell r="H16">
            <v>0</v>
          </cell>
          <cell r="I16">
            <v>0</v>
          </cell>
          <cell r="J16">
            <v>0</v>
          </cell>
        </row>
        <row r="17">
          <cell r="B17" t="str">
            <v>1.2.4.1 Реконструкция прочих объектов основных средств (Антитеррор)</v>
          </cell>
          <cell r="C17">
            <v>0</v>
          </cell>
          <cell r="D17">
            <v>0.12</v>
          </cell>
          <cell r="E17">
            <v>0</v>
          </cell>
          <cell r="F17">
            <v>2.1000000000000001E-2</v>
          </cell>
          <cell r="G17">
            <v>0</v>
          </cell>
          <cell r="H17">
            <v>8</v>
          </cell>
          <cell r="I17">
            <v>1.9E-2</v>
          </cell>
          <cell r="J17">
            <v>0</v>
          </cell>
        </row>
        <row r="18">
          <cell r="B18" t="str">
            <v>1.2.4.1 Реконструкция прочих объектов основных средств (Пожарная безопасность)</v>
          </cell>
          <cell r="C18">
            <v>0</v>
          </cell>
          <cell r="D18">
            <v>0.12</v>
          </cell>
          <cell r="E18">
            <v>0</v>
          </cell>
          <cell r="F18">
            <v>0.03</v>
          </cell>
          <cell r="G18">
            <v>0</v>
          </cell>
          <cell r="H18">
            <v>0</v>
          </cell>
          <cell r="I18">
            <v>0</v>
          </cell>
          <cell r="J18">
            <v>0</v>
          </cell>
        </row>
        <row r="19">
          <cell r="B19" t="str">
            <v>1.2.4.1 Реконструкция прочих объектов основных средств (ИТиС)</v>
          </cell>
          <cell r="C19">
            <v>0</v>
          </cell>
          <cell r="D19">
            <v>0.14000000000000001</v>
          </cell>
          <cell r="E19">
            <v>0</v>
          </cell>
          <cell r="F19">
            <v>2.1000000000000001E-2</v>
          </cell>
          <cell r="G19">
            <v>0</v>
          </cell>
          <cell r="H19">
            <v>8</v>
          </cell>
          <cell r="I19">
            <v>1.9E-2</v>
          </cell>
          <cell r="J19">
            <v>0</v>
          </cell>
        </row>
        <row r="20">
          <cell r="B20" t="str">
            <v>1.2.4.1 Реконструкция прочих объектов основных средств</v>
          </cell>
          <cell r="C20">
            <v>0</v>
          </cell>
          <cell r="D20">
            <v>0.14000000000000001</v>
          </cell>
          <cell r="E20">
            <v>0</v>
          </cell>
          <cell r="F20">
            <v>0.02</v>
          </cell>
          <cell r="G20">
            <v>0</v>
          </cell>
          <cell r="H20">
            <v>12</v>
          </cell>
          <cell r="I20">
            <v>0.02</v>
          </cell>
          <cell r="J20">
            <v>0</v>
          </cell>
        </row>
        <row r="21">
          <cell r="B21" t="str">
            <v>1.2.4.2 Модернизация, техническое перевооружение прочих объектов основных средств</v>
          </cell>
          <cell r="C21">
            <v>0</v>
          </cell>
          <cell r="D21">
            <v>0.12</v>
          </cell>
          <cell r="E21">
            <v>0</v>
          </cell>
          <cell r="F21">
            <v>0.02</v>
          </cell>
          <cell r="G21">
            <v>0</v>
          </cell>
          <cell r="H21">
            <v>8</v>
          </cell>
          <cell r="I21">
            <v>0.02</v>
          </cell>
          <cell r="J21">
            <v>0</v>
          </cell>
        </row>
        <row r="22">
          <cell r="B22" t="str">
            <v>1.3.2 Инвестиционные проекты, предусмотренные схемой и программой развития субъекта Российской Федерации</v>
          </cell>
          <cell r="C22">
            <v>0</v>
          </cell>
          <cell r="D22">
            <v>0.12</v>
          </cell>
          <cell r="E22">
            <v>0</v>
          </cell>
          <cell r="F22">
            <v>0.02</v>
          </cell>
          <cell r="G22">
            <v>0</v>
          </cell>
          <cell r="H22">
            <v>12</v>
          </cell>
          <cell r="I22">
            <v>0.02</v>
          </cell>
          <cell r="J22">
            <v>0</v>
          </cell>
        </row>
        <row r="23">
          <cell r="B23" t="str">
            <v>1.4 Прочее новое строительство объектов электросетевого хозяйства (р/с)</v>
          </cell>
          <cell r="C23">
            <v>0</v>
          </cell>
          <cell r="D23">
            <v>0.12</v>
          </cell>
          <cell r="E23">
            <v>0</v>
          </cell>
          <cell r="F23">
            <v>1.2E-2</v>
          </cell>
          <cell r="G23">
            <v>0</v>
          </cell>
          <cell r="H23">
            <v>12</v>
          </cell>
          <cell r="I23">
            <v>1.4E-2</v>
          </cell>
          <cell r="J23">
            <v>0</v>
          </cell>
        </row>
        <row r="24">
          <cell r="B24" t="str">
            <v>1.4 Прочее новое строительство объектов электросетевого хозяйства (ИТиС)</v>
          </cell>
          <cell r="C24">
            <v>0</v>
          </cell>
          <cell r="D24">
            <v>0.14000000000000001</v>
          </cell>
          <cell r="E24">
            <v>0</v>
          </cell>
          <cell r="F24">
            <v>2.1000000000000001E-2</v>
          </cell>
          <cell r="G24">
            <v>0</v>
          </cell>
          <cell r="H24">
            <v>8</v>
          </cell>
          <cell r="I24">
            <v>1.9E-2</v>
          </cell>
          <cell r="J24">
            <v>0</v>
          </cell>
        </row>
        <row r="25">
          <cell r="B25" t="str">
            <v>1.4 Прочее новое строительство объектов электросетевого хозяйства</v>
          </cell>
          <cell r="C25">
            <v>0</v>
          </cell>
          <cell r="D25">
            <v>0.12</v>
          </cell>
          <cell r="E25">
            <v>0</v>
          </cell>
          <cell r="F25">
            <v>2.1000000000000001E-2</v>
          </cell>
          <cell r="G25">
            <v>0</v>
          </cell>
          <cell r="H25">
            <v>8</v>
          </cell>
          <cell r="I25">
            <v>1.9E-2</v>
          </cell>
          <cell r="J25">
            <v>0</v>
          </cell>
        </row>
        <row r="26">
          <cell r="B26" t="str">
            <v>1.6 Прочие инвестиционные проекты (НИОКР)</v>
          </cell>
          <cell r="C26">
            <v>0</v>
          </cell>
          <cell r="D26">
            <v>0.15</v>
          </cell>
          <cell r="E26">
            <v>0</v>
          </cell>
          <cell r="F26">
            <v>0</v>
          </cell>
          <cell r="G26">
            <v>0</v>
          </cell>
          <cell r="H26">
            <v>0</v>
          </cell>
          <cell r="I26">
            <v>0</v>
          </cell>
          <cell r="J26">
            <v>0</v>
          </cell>
        </row>
        <row r="27">
          <cell r="B27" t="str">
            <v>1.6 Прочие инвестиционные проекты (ОНМ)</v>
          </cell>
          <cell r="C27">
            <v>0</v>
          </cell>
          <cell r="D27">
            <v>0.14000000000000001</v>
          </cell>
          <cell r="E27">
            <v>0</v>
          </cell>
          <cell r="F27">
            <v>0.01</v>
          </cell>
          <cell r="G27">
            <v>0</v>
          </cell>
          <cell r="H27">
            <v>3</v>
          </cell>
          <cell r="I27">
            <v>0.03</v>
          </cell>
          <cell r="J27">
            <v>0</v>
          </cell>
        </row>
      </sheetData>
      <sheetData sheetId="13">
        <row r="2">
          <cell r="E2" t="str">
            <v>1.1.1.1 Технологическое присоединение энергопринимающих устройств
потребителей максимальной мощностью до 15 кВт включительно</v>
          </cell>
        </row>
        <row r="3">
          <cell r="E3" t="str">
            <v>1.1.1.2 Технологическое присоединение энергопринимающих
устройств потребителей максимальной мощностью до 150 кВт включительно</v>
          </cell>
        </row>
        <row r="4">
          <cell r="E4" t="str">
            <v>1.1.1.3 Технологическое присоединение энергопринимающих устройств потребителей свыше 150 кВт</v>
          </cell>
        </row>
        <row r="5">
          <cell r="E5" t="str">
            <v>1.1.4.1 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6">
          <cell r="E6" t="str">
            <v>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7">
          <cell r="E7" t="str">
            <v>1.2.1.1 Реконструкция трансформаторных и иных подстанций</v>
          </cell>
        </row>
        <row r="8">
          <cell r="E8" t="str">
            <v>1.2.1.1 Реконструкция трансформаторных и иных подстанций (р/с)</v>
          </cell>
        </row>
        <row r="9">
          <cell r="E9" t="str">
            <v>1.2.1.2 Модернизация, техническое перевооружение трансформаторных и иных подстанций, распределительных пунктов</v>
          </cell>
        </row>
        <row r="10">
          <cell r="E10" t="str">
            <v>1.2.2.1 Реконструкция линий электропередачи</v>
          </cell>
        </row>
        <row r="11">
          <cell r="E11" t="str">
            <v>1.2.2.2 Модернизация, техническое перевооружение линий электропередачи</v>
          </cell>
        </row>
        <row r="12">
          <cell r="E12" t="str">
            <v>1.2.3.1 Установка приборов учета, класс напряжения 0,22 (0,4) кВ</v>
          </cell>
        </row>
        <row r="13">
          <cell r="E13" t="str">
            <v>1.2.4.1 Реконструкция прочих объектов основных средств (Антитеррор)</v>
          </cell>
        </row>
        <row r="14">
          <cell r="E14" t="str">
            <v>1.2.4.1 Реконструкция прочих объектов основных средств (Пожарная безопасность)</v>
          </cell>
        </row>
        <row r="15">
          <cell r="E15" t="str">
            <v>1.2.4.1 Реконструкция прочих объектов основных средств (ИТиС)</v>
          </cell>
        </row>
        <row r="16">
          <cell r="E16" t="str">
            <v>1.2.4.1 Реконструкция прочих объектов основных средств</v>
          </cell>
        </row>
        <row r="17">
          <cell r="E17" t="str">
            <v>1.2.4.2 Модернизация, техническое перевооружение прочих объектов основных средств</v>
          </cell>
        </row>
        <row r="18">
          <cell r="E18" t="str">
            <v>1.3.2 Инвестиционные проекты, предусмотренные схемой и программой развития субъекта Российской Федерации</v>
          </cell>
        </row>
        <row r="19">
          <cell r="E19" t="str">
            <v>1.4 Прочее новое строительство объектов электросетевого хозяйства (р/с)</v>
          </cell>
        </row>
        <row r="20">
          <cell r="E20" t="str">
            <v>1.4 Прочее новое строительство объектов электросетевого хозяйства (ИТиС)</v>
          </cell>
        </row>
        <row r="21">
          <cell r="E21" t="str">
            <v>1.4 Прочее новое строительство объектов электросетевого хозяйства</v>
          </cell>
        </row>
        <row r="22">
          <cell r="E22" t="str">
            <v>1.6 Прочие инвестиционные проекты (НИОКР)</v>
          </cell>
        </row>
        <row r="23">
          <cell r="E23" t="str">
            <v>1.6 Прочие инвестиционные проекты (ОНМ)</v>
          </cell>
        </row>
        <row r="45">
          <cell r="E45" t="str">
            <v>АО БЭСК</v>
          </cell>
        </row>
        <row r="46">
          <cell r="E46" t="str">
            <v>ИА ООО Башкирэнерго</v>
          </cell>
        </row>
        <row r="47">
          <cell r="E47" t="str">
            <v>ПО Белебеевские Электрические Сети</v>
          </cell>
        </row>
        <row r="48">
          <cell r="E48" t="str">
            <v>ПО Белорецкие Электрические Сети</v>
          </cell>
        </row>
        <row r="49">
          <cell r="E49" t="str">
            <v>ПО Ишимбайские Электрические Сети</v>
          </cell>
        </row>
        <row r="50">
          <cell r="E50" t="str">
            <v>ПО Кумертауские Электрические Сети</v>
          </cell>
        </row>
        <row r="51">
          <cell r="E51" t="str">
            <v>ПО Нефтекамские Электрические Сети</v>
          </cell>
        </row>
        <row r="52">
          <cell r="E52" t="str">
            <v>ПО Октябрьские Электрические Сети</v>
          </cell>
        </row>
        <row r="53">
          <cell r="E53" t="str">
            <v>ПО Сибайские Электрические Сети</v>
          </cell>
        </row>
        <row r="54">
          <cell r="E54" t="str">
            <v>ПО Северо-Восточные Электрические Сети</v>
          </cell>
        </row>
        <row r="55">
          <cell r="E55" t="str">
            <v>ПО Уфимские Городские Электрические Сети</v>
          </cell>
        </row>
        <row r="56">
          <cell r="E56" t="str">
            <v>ПО Центральные Электрические Сети</v>
          </cell>
        </row>
        <row r="57">
          <cell r="E57" t="str">
            <v>ПО Информационные технологии и связь</v>
          </cell>
        </row>
        <row r="58">
          <cell r="E58" t="str">
            <v>ООО БЭСК Инжиниринг</v>
          </cell>
        </row>
        <row r="73">
          <cell r="E73" t="str">
            <v>1 Развитие электрической сети/усиление существующей электрической сети, связанное с подключением новых потребителей</v>
          </cell>
        </row>
        <row r="74">
          <cell r="E74" t="str">
            <v>2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75">
          <cell r="E75" t="str">
            <v xml:space="preserve">3 Повышение надежности оказываемых услуг в сфере электроэнергетики </v>
          </cell>
        </row>
        <row r="76">
          <cell r="E76" t="str">
            <v xml:space="preserve">4 Повышение качества оказываемых услуг в сфере электроэнергетики </v>
          </cell>
        </row>
        <row r="77">
          <cell r="E77" t="str">
            <v>5.1 Выполнение требований законодательства Российской Федерации</v>
          </cell>
        </row>
        <row r="78">
          <cell r="E78" t="str">
            <v>5.2 Выполнение предписаний органов исполнительной власти</v>
          </cell>
        </row>
        <row r="79">
          <cell r="E79" t="str">
            <v>5.3 Выполнение требований регламентов рынков электрической энергии</v>
          </cell>
        </row>
        <row r="80">
          <cell r="E80" t="str">
            <v>6.1 Обеспечение текущей деятельности в сфере электроэнергетики, в том числе развитие информационной инфраструктуры</v>
          </cell>
        </row>
        <row r="81">
          <cell r="E81" t="str">
            <v>6.2 Обеспечение текущей деятельности в сфере электроэнергетики, в том числе хозяйственное обеспечение деятельности</v>
          </cell>
        </row>
        <row r="82">
          <cell r="E82" t="str">
            <v>7 Инвестиции, связанные с деятельностью, не относящейся к сфере электроэнергетики</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Титульный лист"/>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 бюджет"/>
      <sheetName val="5. Ан. эк. эффект"/>
      <sheetName val="6.1. Паспорт сетевой график"/>
      <sheetName val="6.2. Паспорт фин осв ввод"/>
      <sheetName val="7. Паспорт отчет о закупке"/>
      <sheetName val="8. Общие сведения"/>
      <sheetName val="9. ЛСР"/>
      <sheetName val="10. Карта"/>
    </sheetNames>
    <sheetDataSet>
      <sheetData sheetId="0"/>
      <sheetData sheetId="1">
        <row r="8">
          <cell r="A8" t="str">
            <v>ГУП "РЭС"</v>
          </cell>
        </row>
      </sheetData>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85" zoomScaleSheetLayoutView="85" workbookViewId="0"/>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7" customFormat="1" ht="18.75" customHeight="1" x14ac:dyDescent="0.2">
      <c r="A1" s="13"/>
      <c r="C1" s="26" t="s">
        <v>67</v>
      </c>
    </row>
    <row r="2" spans="1:22" s="7" customFormat="1" ht="18.75" customHeight="1" x14ac:dyDescent="0.3">
      <c r="A2" s="13"/>
      <c r="C2" s="11" t="s">
        <v>10</v>
      </c>
    </row>
    <row r="3" spans="1:22" s="7" customFormat="1" ht="18.75" x14ac:dyDescent="0.3">
      <c r="A3" s="12"/>
      <c r="C3" s="11" t="s">
        <v>377</v>
      </c>
    </row>
    <row r="4" spans="1:22" s="7" customFormat="1" ht="18.75" x14ac:dyDescent="0.3">
      <c r="A4" s="12"/>
      <c r="H4" s="11"/>
    </row>
    <row r="5" spans="1:22" s="7" customFormat="1" ht="15.75" x14ac:dyDescent="0.25">
      <c r="A5" s="314" t="s">
        <v>497</v>
      </c>
      <c r="B5" s="314"/>
      <c r="C5" s="314"/>
      <c r="D5" s="85"/>
      <c r="E5" s="85"/>
      <c r="F5" s="85"/>
      <c r="G5" s="85"/>
      <c r="H5" s="85"/>
      <c r="I5" s="85"/>
      <c r="J5" s="85"/>
    </row>
    <row r="6" spans="1:22" s="7" customFormat="1" ht="18.75" x14ac:dyDescent="0.3">
      <c r="A6" s="12"/>
      <c r="H6" s="11"/>
    </row>
    <row r="7" spans="1:22" s="7" customFormat="1" ht="18.75" x14ac:dyDescent="0.2">
      <c r="A7" s="318" t="s">
        <v>9</v>
      </c>
      <c r="B7" s="318"/>
      <c r="C7" s="318"/>
      <c r="D7" s="9"/>
      <c r="E7" s="9"/>
      <c r="F7" s="9"/>
      <c r="G7" s="9"/>
      <c r="H7" s="9"/>
      <c r="I7" s="9"/>
      <c r="J7" s="9"/>
      <c r="K7" s="9"/>
      <c r="L7" s="9"/>
      <c r="M7" s="9"/>
      <c r="N7" s="9"/>
      <c r="O7" s="9"/>
      <c r="P7" s="9"/>
      <c r="Q7" s="9"/>
      <c r="R7" s="9"/>
      <c r="S7" s="9"/>
      <c r="T7" s="9"/>
      <c r="U7" s="9"/>
      <c r="V7" s="9"/>
    </row>
    <row r="8" spans="1:22" s="7" customFormat="1" ht="18.75" x14ac:dyDescent="0.2">
      <c r="A8" s="10"/>
      <c r="B8" s="10"/>
      <c r="C8" s="10"/>
      <c r="D8" s="10"/>
      <c r="E8" s="10"/>
      <c r="F8" s="10"/>
      <c r="G8" s="10"/>
      <c r="H8" s="10"/>
      <c r="I8" s="9"/>
      <c r="J8" s="9"/>
      <c r="K8" s="9"/>
      <c r="L8" s="9"/>
      <c r="M8" s="9"/>
      <c r="N8" s="9"/>
      <c r="O8" s="9"/>
      <c r="P8" s="9"/>
      <c r="Q8" s="9"/>
      <c r="R8" s="9"/>
      <c r="S8" s="9"/>
      <c r="T8" s="9"/>
      <c r="U8" s="9"/>
      <c r="V8" s="9"/>
    </row>
    <row r="9" spans="1:22" s="7" customFormat="1" ht="18.75" x14ac:dyDescent="0.2">
      <c r="A9" s="319" t="s">
        <v>480</v>
      </c>
      <c r="B9" s="319"/>
      <c r="C9" s="319"/>
      <c r="D9" s="6"/>
      <c r="E9" s="6"/>
      <c r="F9" s="6"/>
      <c r="G9" s="6"/>
      <c r="H9" s="6"/>
      <c r="I9" s="9"/>
      <c r="J9" s="9"/>
      <c r="K9" s="9"/>
      <c r="L9" s="9"/>
      <c r="M9" s="9"/>
      <c r="N9" s="9"/>
      <c r="O9" s="9"/>
      <c r="P9" s="9"/>
      <c r="Q9" s="9"/>
      <c r="R9" s="9"/>
      <c r="S9" s="9"/>
      <c r="T9" s="9"/>
      <c r="U9" s="9"/>
      <c r="V9" s="9"/>
    </row>
    <row r="10" spans="1:22" s="7" customFormat="1" ht="18.75" x14ac:dyDescent="0.2">
      <c r="A10" s="315" t="s">
        <v>8</v>
      </c>
      <c r="B10" s="315"/>
      <c r="C10" s="315"/>
      <c r="D10" s="4"/>
      <c r="E10" s="4"/>
      <c r="F10" s="4"/>
      <c r="G10" s="4"/>
      <c r="H10" s="4"/>
      <c r="I10" s="9"/>
      <c r="J10" s="9"/>
      <c r="K10" s="9"/>
      <c r="L10" s="9"/>
      <c r="M10" s="9"/>
      <c r="N10" s="9"/>
      <c r="O10" s="9"/>
      <c r="P10" s="9"/>
      <c r="Q10" s="9"/>
      <c r="R10" s="9"/>
      <c r="S10" s="9"/>
      <c r="T10" s="9"/>
      <c r="U10" s="9"/>
      <c r="V10" s="9"/>
    </row>
    <row r="11" spans="1:22" s="7" customFormat="1" ht="18.75" x14ac:dyDescent="0.2">
      <c r="A11" s="10"/>
      <c r="B11" s="10"/>
      <c r="C11" s="10"/>
      <c r="D11" s="10"/>
      <c r="E11" s="10"/>
      <c r="F11" s="10"/>
      <c r="G11" s="10"/>
      <c r="H11" s="10"/>
      <c r="I11" s="9"/>
      <c r="J11" s="9"/>
      <c r="K11" s="9"/>
      <c r="L11" s="9"/>
      <c r="M11" s="9"/>
      <c r="N11" s="9"/>
      <c r="O11" s="9"/>
      <c r="P11" s="9"/>
      <c r="Q11" s="9"/>
      <c r="R11" s="9"/>
      <c r="S11" s="9"/>
      <c r="T11" s="9"/>
      <c r="U11" s="9"/>
      <c r="V11" s="9"/>
    </row>
    <row r="12" spans="1:22" s="7" customFormat="1" ht="18.75" x14ac:dyDescent="0.2">
      <c r="A12" s="318" t="s">
        <v>498</v>
      </c>
      <c r="B12" s="317"/>
      <c r="C12" s="317"/>
      <c r="D12" s="6"/>
      <c r="E12" s="6"/>
      <c r="F12" s="6"/>
      <c r="G12" s="6"/>
      <c r="H12" s="6"/>
      <c r="I12" s="9"/>
      <c r="J12" s="9"/>
      <c r="K12" s="9"/>
      <c r="L12" s="9"/>
      <c r="M12" s="9"/>
      <c r="N12" s="9"/>
      <c r="O12" s="9"/>
      <c r="P12" s="9"/>
      <c r="Q12" s="9"/>
      <c r="R12" s="9"/>
      <c r="S12" s="9"/>
      <c r="T12" s="9"/>
      <c r="U12" s="9"/>
      <c r="V12" s="9"/>
    </row>
    <row r="13" spans="1:22" s="7" customFormat="1" ht="18" customHeight="1" x14ac:dyDescent="0.2">
      <c r="A13" s="315" t="s">
        <v>7</v>
      </c>
      <c r="B13" s="315"/>
      <c r="C13" s="315"/>
      <c r="D13" s="4"/>
      <c r="E13" s="4"/>
      <c r="F13" s="4"/>
      <c r="G13" s="4"/>
      <c r="H13" s="4"/>
      <c r="I13" s="9"/>
      <c r="J13" s="9"/>
      <c r="K13" s="9"/>
      <c r="L13" s="9"/>
      <c r="M13" s="9"/>
      <c r="N13" s="9"/>
      <c r="O13" s="9"/>
      <c r="P13" s="9"/>
      <c r="Q13" s="9"/>
      <c r="R13" s="9"/>
      <c r="S13" s="9"/>
      <c r="T13" s="9"/>
      <c r="U13" s="9"/>
      <c r="V13" s="9"/>
    </row>
    <row r="14" spans="1:22" s="7" customFormat="1" ht="17.25" customHeight="1" x14ac:dyDescent="0.2">
      <c r="A14" s="3"/>
      <c r="B14" s="3"/>
      <c r="C14" s="3"/>
      <c r="D14" s="3"/>
      <c r="E14" s="3"/>
      <c r="F14" s="3"/>
      <c r="G14" s="3"/>
      <c r="H14" s="3"/>
      <c r="I14" s="3"/>
      <c r="J14" s="3"/>
      <c r="K14" s="3"/>
      <c r="L14" s="3"/>
      <c r="M14" s="3"/>
      <c r="N14" s="3"/>
      <c r="O14" s="3"/>
      <c r="P14" s="3"/>
      <c r="Q14" s="3"/>
      <c r="R14" s="3"/>
      <c r="S14" s="3"/>
      <c r="T14" s="3"/>
      <c r="U14" s="3"/>
      <c r="V14" s="3"/>
    </row>
    <row r="15" spans="1:22" s="2" customFormat="1" ht="27" customHeight="1" x14ac:dyDescent="0.2">
      <c r="A15" s="317" t="s">
        <v>499</v>
      </c>
      <c r="B15" s="317"/>
      <c r="C15" s="317"/>
      <c r="D15" s="6"/>
      <c r="E15" s="6"/>
      <c r="F15" s="6"/>
      <c r="G15" s="6"/>
      <c r="H15" s="6"/>
      <c r="I15" s="6"/>
      <c r="J15" s="6"/>
      <c r="K15" s="6"/>
      <c r="L15" s="6"/>
      <c r="M15" s="6"/>
      <c r="N15" s="6"/>
      <c r="O15" s="6"/>
      <c r="P15" s="6"/>
      <c r="Q15" s="6"/>
      <c r="R15" s="6"/>
      <c r="S15" s="6"/>
      <c r="T15" s="6"/>
      <c r="U15" s="6"/>
      <c r="V15" s="6"/>
    </row>
    <row r="16" spans="1:22" s="2" customFormat="1" ht="15" customHeight="1" x14ac:dyDescent="0.2">
      <c r="A16" s="315" t="s">
        <v>6</v>
      </c>
      <c r="B16" s="315"/>
      <c r="C16" s="315"/>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316" t="s">
        <v>348</v>
      </c>
      <c r="B18" s="317"/>
      <c r="C18" s="317"/>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18" t="s">
        <v>5</v>
      </c>
      <c r="B20" s="25" t="s">
        <v>66</v>
      </c>
      <c r="C20" s="24" t="s">
        <v>65</v>
      </c>
      <c r="D20" s="4"/>
      <c r="E20" s="4"/>
      <c r="F20" s="4"/>
      <c r="G20" s="4"/>
      <c r="H20" s="4"/>
      <c r="I20" s="3"/>
      <c r="J20" s="3"/>
      <c r="K20" s="3"/>
      <c r="L20" s="3"/>
      <c r="M20" s="3"/>
      <c r="N20" s="3"/>
      <c r="O20" s="3"/>
      <c r="P20" s="3"/>
      <c r="Q20" s="3"/>
      <c r="R20" s="3"/>
      <c r="S20" s="3"/>
    </row>
    <row r="21" spans="1:22" s="2" customFormat="1" ht="16.5" customHeight="1" x14ac:dyDescent="0.2">
      <c r="A21" s="24">
        <v>1</v>
      </c>
      <c r="B21" s="25">
        <v>2</v>
      </c>
      <c r="C21" s="24">
        <v>3</v>
      </c>
      <c r="D21" s="4"/>
      <c r="E21" s="4"/>
      <c r="F21" s="4"/>
      <c r="G21" s="4"/>
      <c r="H21" s="4"/>
      <c r="I21" s="3"/>
      <c r="J21" s="3"/>
      <c r="K21" s="3"/>
      <c r="L21" s="3"/>
      <c r="M21" s="3"/>
      <c r="N21" s="3"/>
      <c r="O21" s="3"/>
      <c r="P21" s="3"/>
      <c r="Q21" s="3"/>
      <c r="R21" s="3"/>
      <c r="S21" s="3"/>
    </row>
    <row r="22" spans="1:22" s="2" customFormat="1" ht="39" customHeight="1" x14ac:dyDescent="0.2">
      <c r="A22" s="17" t="s">
        <v>64</v>
      </c>
      <c r="B22" s="28" t="s">
        <v>223</v>
      </c>
      <c r="C22" s="27" t="s">
        <v>500</v>
      </c>
      <c r="D22" s="4"/>
      <c r="E22" s="4"/>
      <c r="F22" s="4"/>
      <c r="G22" s="4"/>
      <c r="H22" s="4"/>
      <c r="I22" s="3"/>
      <c r="J22" s="3"/>
      <c r="K22" s="3"/>
      <c r="L22" s="3"/>
      <c r="M22" s="3"/>
      <c r="N22" s="3"/>
      <c r="O22" s="3"/>
      <c r="P22" s="3"/>
      <c r="Q22" s="3"/>
      <c r="R22" s="3"/>
      <c r="S22" s="3"/>
    </row>
    <row r="23" spans="1:22" s="2" customFormat="1" ht="47.25" customHeight="1" x14ac:dyDescent="0.2">
      <c r="A23" s="17" t="s">
        <v>63</v>
      </c>
      <c r="B23" s="19" t="s">
        <v>481</v>
      </c>
      <c r="C23" s="27" t="s">
        <v>501</v>
      </c>
      <c r="D23" s="4"/>
      <c r="E23" s="4"/>
      <c r="F23" s="4"/>
      <c r="G23" s="4"/>
      <c r="H23" s="4"/>
      <c r="I23" s="3"/>
      <c r="J23" s="3"/>
      <c r="K23" s="3"/>
      <c r="L23" s="3"/>
      <c r="M23" s="3"/>
      <c r="N23" s="3"/>
      <c r="O23" s="3"/>
      <c r="P23" s="3"/>
      <c r="Q23" s="3"/>
      <c r="R23" s="3"/>
      <c r="S23" s="3"/>
    </row>
    <row r="24" spans="1:22" s="2" customFormat="1" ht="22.5" customHeight="1" x14ac:dyDescent="0.2">
      <c r="A24" s="311"/>
      <c r="B24" s="312"/>
      <c r="C24" s="313"/>
      <c r="D24" s="4"/>
      <c r="E24" s="4"/>
      <c r="F24" s="4"/>
      <c r="G24" s="4"/>
      <c r="H24" s="4"/>
      <c r="I24" s="3"/>
      <c r="J24" s="3"/>
      <c r="K24" s="3"/>
      <c r="L24" s="3"/>
      <c r="M24" s="3"/>
      <c r="N24" s="3"/>
      <c r="O24" s="3"/>
      <c r="P24" s="3"/>
      <c r="Q24" s="3"/>
      <c r="R24" s="3"/>
      <c r="S24" s="3"/>
    </row>
    <row r="25" spans="1:22" s="21" customFormat="1" ht="58.5" customHeight="1" x14ac:dyDescent="0.2">
      <c r="A25" s="17" t="s">
        <v>62</v>
      </c>
      <c r="B25" s="27" t="s">
        <v>312</v>
      </c>
      <c r="C25" s="18" t="s">
        <v>502</v>
      </c>
      <c r="D25" s="23"/>
      <c r="E25" s="23"/>
      <c r="F25" s="23"/>
      <c r="G25" s="23"/>
      <c r="H25" s="22"/>
      <c r="I25" s="22"/>
      <c r="J25" s="22"/>
      <c r="K25" s="22"/>
      <c r="L25" s="22"/>
      <c r="M25" s="22"/>
      <c r="N25" s="22"/>
      <c r="O25" s="22"/>
      <c r="P25" s="22"/>
      <c r="Q25" s="22"/>
      <c r="R25" s="22"/>
    </row>
    <row r="26" spans="1:22" s="21" customFormat="1" ht="42.75" customHeight="1" x14ac:dyDescent="0.2">
      <c r="A26" s="17" t="s">
        <v>61</v>
      </c>
      <c r="B26" s="27" t="s">
        <v>73</v>
      </c>
      <c r="C26" s="27" t="s">
        <v>361</v>
      </c>
      <c r="D26" s="23"/>
      <c r="E26" s="23"/>
      <c r="F26" s="23"/>
      <c r="G26" s="23"/>
      <c r="H26" s="22"/>
      <c r="I26" s="22"/>
      <c r="J26" s="22"/>
      <c r="K26" s="22"/>
      <c r="L26" s="22"/>
      <c r="M26" s="22"/>
      <c r="N26" s="22"/>
      <c r="O26" s="22"/>
      <c r="P26" s="22"/>
      <c r="Q26" s="22"/>
      <c r="R26" s="22"/>
    </row>
    <row r="27" spans="1:22" s="21" customFormat="1" ht="51.75" customHeight="1" x14ac:dyDescent="0.2">
      <c r="A27" s="17" t="s">
        <v>59</v>
      </c>
      <c r="B27" s="27" t="s">
        <v>72</v>
      </c>
      <c r="C27" s="27"/>
      <c r="D27" s="23"/>
      <c r="E27" s="23"/>
      <c r="F27" s="23"/>
      <c r="G27" s="23"/>
      <c r="H27" s="22"/>
      <c r="I27" s="22"/>
      <c r="J27" s="22"/>
      <c r="K27" s="22"/>
      <c r="L27" s="22"/>
      <c r="M27" s="22"/>
      <c r="N27" s="22"/>
      <c r="O27" s="22"/>
      <c r="P27" s="22"/>
      <c r="Q27" s="22"/>
      <c r="R27" s="22"/>
    </row>
    <row r="28" spans="1:22" s="21" customFormat="1" ht="42.75" customHeight="1" x14ac:dyDescent="0.2">
      <c r="A28" s="17" t="s">
        <v>58</v>
      </c>
      <c r="B28" s="27" t="s">
        <v>313</v>
      </c>
      <c r="C28" s="27" t="s">
        <v>367</v>
      </c>
      <c r="D28" s="23"/>
      <c r="E28" s="23"/>
      <c r="F28" s="23"/>
      <c r="G28" s="23"/>
      <c r="H28" s="22"/>
      <c r="I28" s="22"/>
      <c r="J28" s="22"/>
      <c r="K28" s="22"/>
      <c r="L28" s="22"/>
      <c r="M28" s="22"/>
      <c r="N28" s="22"/>
      <c r="O28" s="22"/>
      <c r="P28" s="22"/>
      <c r="Q28" s="22"/>
      <c r="R28" s="22"/>
    </row>
    <row r="29" spans="1:22" s="21" customFormat="1" ht="51.75" customHeight="1" x14ac:dyDescent="0.2">
      <c r="A29" s="17" t="s">
        <v>56</v>
      </c>
      <c r="B29" s="27" t="s">
        <v>314</v>
      </c>
      <c r="C29" s="27" t="s">
        <v>367</v>
      </c>
      <c r="D29" s="23"/>
      <c r="E29" s="23"/>
      <c r="F29" s="23"/>
      <c r="G29" s="23"/>
      <c r="H29" s="22"/>
      <c r="I29" s="22"/>
      <c r="J29" s="22"/>
      <c r="K29" s="22"/>
      <c r="L29" s="22"/>
      <c r="M29" s="22"/>
      <c r="N29" s="22"/>
      <c r="O29" s="22"/>
      <c r="P29" s="22"/>
      <c r="Q29" s="22"/>
      <c r="R29" s="22"/>
    </row>
    <row r="30" spans="1:22" s="21" customFormat="1" ht="51.75" customHeight="1" x14ac:dyDescent="0.2">
      <c r="A30" s="17" t="s">
        <v>54</v>
      </c>
      <c r="B30" s="27" t="s">
        <v>315</v>
      </c>
      <c r="C30" s="27" t="s">
        <v>367</v>
      </c>
      <c r="D30" s="23"/>
      <c r="E30" s="23"/>
      <c r="F30" s="23"/>
      <c r="G30" s="23"/>
      <c r="H30" s="22"/>
      <c r="I30" s="22"/>
      <c r="J30" s="22"/>
      <c r="K30" s="22"/>
      <c r="L30" s="22"/>
      <c r="M30" s="22"/>
      <c r="N30" s="22"/>
      <c r="O30" s="22"/>
      <c r="P30" s="22"/>
      <c r="Q30" s="22"/>
      <c r="R30" s="22"/>
    </row>
    <row r="31" spans="1:22" s="21" customFormat="1" ht="51.75" customHeight="1" x14ac:dyDescent="0.2">
      <c r="A31" s="17" t="s">
        <v>71</v>
      </c>
      <c r="B31" s="27" t="s">
        <v>316</v>
      </c>
      <c r="C31" s="27" t="s">
        <v>367</v>
      </c>
      <c r="D31" s="23"/>
      <c r="E31" s="23"/>
      <c r="F31" s="23"/>
      <c r="G31" s="23"/>
      <c r="H31" s="22"/>
      <c r="I31" s="22"/>
      <c r="J31" s="22"/>
      <c r="K31" s="22"/>
      <c r="L31" s="22"/>
      <c r="M31" s="22"/>
      <c r="N31" s="22"/>
      <c r="O31" s="22"/>
      <c r="P31" s="22"/>
      <c r="Q31" s="22"/>
      <c r="R31" s="22"/>
    </row>
    <row r="32" spans="1:22" s="21" customFormat="1" ht="51.75" customHeight="1" x14ac:dyDescent="0.2">
      <c r="A32" s="17" t="s">
        <v>69</v>
      </c>
      <c r="B32" s="27" t="s">
        <v>317</v>
      </c>
      <c r="C32" s="27" t="s">
        <v>367</v>
      </c>
      <c r="D32" s="23"/>
      <c r="E32" s="23"/>
      <c r="F32" s="23"/>
      <c r="G32" s="23"/>
      <c r="H32" s="22"/>
      <c r="I32" s="22"/>
      <c r="J32" s="22"/>
      <c r="K32" s="22"/>
      <c r="L32" s="22"/>
      <c r="M32" s="22"/>
      <c r="N32" s="22"/>
      <c r="O32" s="22"/>
      <c r="P32" s="22"/>
      <c r="Q32" s="22"/>
      <c r="R32" s="22"/>
    </row>
    <row r="33" spans="1:18" s="21" customFormat="1" ht="101.25" customHeight="1" x14ac:dyDescent="0.2">
      <c r="A33" s="17" t="s">
        <v>68</v>
      </c>
      <c r="B33" s="27" t="s">
        <v>318</v>
      </c>
      <c r="C33" s="27" t="s">
        <v>368</v>
      </c>
      <c r="D33" s="23"/>
      <c r="E33" s="23"/>
      <c r="F33" s="23"/>
      <c r="G33" s="23"/>
      <c r="H33" s="22"/>
      <c r="I33" s="22"/>
      <c r="J33" s="22"/>
      <c r="K33" s="22"/>
      <c r="L33" s="22"/>
      <c r="M33" s="22"/>
      <c r="N33" s="22"/>
      <c r="O33" s="22"/>
      <c r="P33" s="22"/>
      <c r="Q33" s="22"/>
      <c r="R33" s="22"/>
    </row>
    <row r="34" spans="1:18" ht="111" customHeight="1" x14ac:dyDescent="0.25">
      <c r="A34" s="17" t="s">
        <v>331</v>
      </c>
      <c r="B34" s="27" t="s">
        <v>319</v>
      </c>
      <c r="C34" s="27"/>
    </row>
    <row r="35" spans="1:18" ht="58.5" customHeight="1" x14ac:dyDescent="0.25">
      <c r="A35" s="17" t="s">
        <v>322</v>
      </c>
      <c r="B35" s="27" t="s">
        <v>70</v>
      </c>
      <c r="C35" s="27" t="s">
        <v>367</v>
      </c>
    </row>
    <row r="36" spans="1:18" ht="51.75" customHeight="1" x14ac:dyDescent="0.25">
      <c r="A36" s="17" t="s">
        <v>332</v>
      </c>
      <c r="B36" s="27" t="s">
        <v>320</v>
      </c>
      <c r="C36" s="27" t="s">
        <v>367</v>
      </c>
    </row>
    <row r="37" spans="1:18" ht="43.5" customHeight="1" x14ac:dyDescent="0.25">
      <c r="A37" s="17" t="s">
        <v>323</v>
      </c>
      <c r="B37" s="27" t="s">
        <v>321</v>
      </c>
      <c r="C37" s="27" t="s">
        <v>367</v>
      </c>
    </row>
    <row r="38" spans="1:18" ht="43.5" customHeight="1" x14ac:dyDescent="0.25">
      <c r="A38" s="17" t="s">
        <v>333</v>
      </c>
      <c r="B38" s="27" t="s">
        <v>194</v>
      </c>
      <c r="C38" s="27" t="s">
        <v>367</v>
      </c>
    </row>
    <row r="39" spans="1:18" ht="23.25" customHeight="1" x14ac:dyDescent="0.25">
      <c r="A39" s="311"/>
      <c r="B39" s="312"/>
      <c r="C39" s="313"/>
    </row>
    <row r="40" spans="1:18" ht="63" x14ac:dyDescent="0.25">
      <c r="A40" s="17" t="s">
        <v>324</v>
      </c>
      <c r="B40" s="27" t="s">
        <v>358</v>
      </c>
      <c r="C40" s="116" t="s">
        <v>503</v>
      </c>
    </row>
    <row r="41" spans="1:18" ht="105.75" customHeight="1" x14ac:dyDescent="0.25">
      <c r="A41" s="17" t="s">
        <v>334</v>
      </c>
      <c r="B41" s="27" t="s">
        <v>343</v>
      </c>
      <c r="C41" s="122" t="s">
        <v>369</v>
      </c>
    </row>
    <row r="42" spans="1:18" ht="83.25" customHeight="1" x14ac:dyDescent="0.25">
      <c r="A42" s="17" t="s">
        <v>325</v>
      </c>
      <c r="B42" s="27" t="s">
        <v>355</v>
      </c>
      <c r="C42" s="122" t="s">
        <v>369</v>
      </c>
    </row>
    <row r="43" spans="1:18" ht="186" customHeight="1" x14ac:dyDescent="0.25">
      <c r="A43" s="17" t="s">
        <v>336</v>
      </c>
      <c r="B43" s="27" t="s">
        <v>337</v>
      </c>
      <c r="C43" s="122" t="s">
        <v>369</v>
      </c>
    </row>
    <row r="44" spans="1:18" ht="111" customHeight="1" x14ac:dyDescent="0.25">
      <c r="A44" s="17" t="s">
        <v>326</v>
      </c>
      <c r="B44" s="27" t="s">
        <v>349</v>
      </c>
      <c r="C44" s="122" t="s">
        <v>369</v>
      </c>
    </row>
    <row r="45" spans="1:18" ht="120" customHeight="1" x14ac:dyDescent="0.25">
      <c r="A45" s="17" t="s">
        <v>344</v>
      </c>
      <c r="B45" s="27" t="s">
        <v>350</v>
      </c>
      <c r="C45" s="122" t="s">
        <v>369</v>
      </c>
    </row>
    <row r="46" spans="1:18" ht="101.25" customHeight="1" x14ac:dyDescent="0.25">
      <c r="A46" s="17" t="s">
        <v>327</v>
      </c>
      <c r="B46" s="27" t="s">
        <v>351</v>
      </c>
      <c r="C46" s="122" t="s">
        <v>369</v>
      </c>
    </row>
    <row r="47" spans="1:18" ht="18.75" customHeight="1" x14ac:dyDescent="0.25">
      <c r="A47" s="311"/>
      <c r="B47" s="312"/>
      <c r="C47" s="313"/>
    </row>
    <row r="48" spans="1:18" ht="75.75" customHeight="1" x14ac:dyDescent="0.25">
      <c r="A48" s="17" t="s">
        <v>345</v>
      </c>
      <c r="B48" s="27" t="s">
        <v>356</v>
      </c>
      <c r="C48" s="88" t="s">
        <v>669</v>
      </c>
    </row>
    <row r="49" spans="1:3" ht="71.25" customHeight="1" x14ac:dyDescent="0.25">
      <c r="A49" s="17" t="s">
        <v>328</v>
      </c>
      <c r="B49" s="27" t="s">
        <v>357</v>
      </c>
      <c r="C49" s="88" t="s">
        <v>670</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326"/>
  <sheetViews>
    <sheetView workbookViewId="0"/>
  </sheetViews>
  <sheetFormatPr defaultColWidth="9.140625" defaultRowHeight="11.25" customHeight="1" x14ac:dyDescent="0.2"/>
  <cols>
    <col min="1" max="1" width="9.7109375" style="192" customWidth="1"/>
    <col min="2" max="2" width="20.7109375" style="190" customWidth="1"/>
    <col min="3" max="3" width="10.7109375" style="190" customWidth="1"/>
    <col min="4" max="4" width="12.85546875" style="190" customWidth="1"/>
    <col min="5" max="5" width="10.42578125" style="190" customWidth="1"/>
    <col min="6" max="6" width="11.7109375" style="190" customWidth="1"/>
    <col min="7" max="7" width="6.140625" style="190" customWidth="1"/>
    <col min="8" max="8" width="11.5703125" style="190" customWidth="1"/>
    <col min="9" max="9" width="10.7109375" style="190" customWidth="1"/>
    <col min="10" max="10" width="12.42578125" style="190" customWidth="1"/>
    <col min="11" max="11" width="13.28515625" style="190" customWidth="1"/>
    <col min="12" max="12" width="17" style="190" customWidth="1"/>
    <col min="13" max="13" width="11.5703125" style="190" customWidth="1"/>
    <col min="14" max="14" width="17" style="190" customWidth="1"/>
    <col min="15" max="15" width="12.85546875" style="190" customWidth="1"/>
    <col min="16" max="16" width="17" style="190" customWidth="1"/>
    <col min="17" max="17" width="73.7109375" style="190" hidden="1" customWidth="1"/>
    <col min="18" max="21" width="9.140625" style="190"/>
    <col min="22" max="22" width="55.5703125" style="191" hidden="1" customWidth="1"/>
    <col min="23" max="23" width="53" style="191" hidden="1" customWidth="1"/>
    <col min="24" max="29" width="80.42578125" style="191" hidden="1" customWidth="1"/>
    <col min="30" max="33" width="157.85546875" style="191" hidden="1" customWidth="1"/>
    <col min="34" max="38" width="39.5703125" style="191" hidden="1" customWidth="1"/>
    <col min="39" max="39" width="128.5703125" style="191" hidden="1" customWidth="1"/>
    <col min="40" max="42" width="96.5703125" style="191" hidden="1" customWidth="1"/>
    <col min="43" max="16384" width="9.140625" style="190"/>
  </cols>
  <sheetData>
    <row r="1" spans="1:28" s="193" customFormat="1" ht="15" x14ac:dyDescent="0.25">
      <c r="A1" s="214"/>
      <c r="B1" s="214"/>
      <c r="C1" s="214"/>
      <c r="D1" s="214"/>
      <c r="E1" s="214"/>
      <c r="F1" s="214"/>
      <c r="G1" s="214"/>
      <c r="H1" s="214"/>
      <c r="I1" s="214"/>
      <c r="J1" s="214"/>
      <c r="K1" s="214"/>
      <c r="L1" s="214"/>
      <c r="M1" s="214"/>
      <c r="N1" s="214"/>
      <c r="O1" s="214"/>
      <c r="P1" s="215" t="s">
        <v>520</v>
      </c>
    </row>
    <row r="2" spans="1:28" s="193" customFormat="1" ht="11.25" customHeight="1" x14ac:dyDescent="0.25">
      <c r="A2" s="216"/>
      <c r="B2" s="216"/>
      <c r="C2" s="216"/>
      <c r="D2" s="216"/>
      <c r="E2" s="216"/>
      <c r="F2" s="216"/>
      <c r="G2" s="216"/>
      <c r="H2" s="216"/>
      <c r="I2" s="216"/>
      <c r="J2" s="216"/>
      <c r="K2" s="216"/>
      <c r="L2" s="216"/>
      <c r="M2" s="216"/>
      <c r="N2"/>
      <c r="O2"/>
      <c r="P2" s="215" t="s">
        <v>496</v>
      </c>
    </row>
    <row r="3" spans="1:28" s="193" customFormat="1" ht="6.75" customHeight="1" x14ac:dyDescent="0.25">
      <c r="A3" s="216"/>
      <c r="B3" s="216"/>
      <c r="C3" s="216"/>
      <c r="D3" s="216"/>
      <c r="E3" s="216"/>
      <c r="F3" s="216"/>
      <c r="G3" s="216"/>
      <c r="H3" s="216"/>
      <c r="I3" s="216"/>
      <c r="J3" s="216"/>
      <c r="K3" s="216"/>
      <c r="L3" s="216"/>
      <c r="M3" s="216"/>
      <c r="N3"/>
      <c r="O3"/>
      <c r="P3" s="215"/>
    </row>
    <row r="4" spans="1:28" s="193" customFormat="1" ht="11.25" customHeight="1" x14ac:dyDescent="0.25">
      <c r="A4" s="396" t="s">
        <v>378</v>
      </c>
      <c r="B4" s="396"/>
      <c r="C4" s="396"/>
      <c r="D4" s="396"/>
      <c r="E4" s="396"/>
      <c r="F4" s="216"/>
      <c r="G4" s="216"/>
      <c r="H4" s="216"/>
      <c r="I4" s="216"/>
      <c r="J4"/>
      <c r="K4"/>
      <c r="L4" s="216"/>
      <c r="M4" s="396" t="s">
        <v>379</v>
      </c>
      <c r="N4" s="396"/>
      <c r="O4" s="396"/>
      <c r="P4" s="396"/>
    </row>
    <row r="5" spans="1:28" s="193" customFormat="1" ht="11.25" customHeight="1" x14ac:dyDescent="0.25">
      <c r="A5" s="397"/>
      <c r="B5" s="397"/>
      <c r="C5" s="397"/>
      <c r="D5" s="397"/>
      <c r="E5" s="397"/>
      <c r="F5" s="216"/>
      <c r="G5" s="216"/>
      <c r="H5" s="216"/>
      <c r="I5" s="216"/>
      <c r="J5"/>
      <c r="K5"/>
      <c r="L5"/>
      <c r="M5" s="398" t="s">
        <v>521</v>
      </c>
      <c r="N5" s="398"/>
      <c r="O5" s="398"/>
      <c r="P5" s="398"/>
    </row>
    <row r="6" spans="1:28" s="193" customFormat="1" ht="29.25" customHeight="1" x14ac:dyDescent="0.25">
      <c r="A6" s="397"/>
      <c r="B6" s="397"/>
      <c r="C6" s="397"/>
      <c r="D6" s="397"/>
      <c r="E6" s="397"/>
      <c r="F6" s="216"/>
      <c r="G6" s="216"/>
      <c r="H6" s="216"/>
      <c r="I6" s="216"/>
      <c r="J6"/>
      <c r="K6"/>
      <c r="L6"/>
      <c r="M6" s="398" t="s">
        <v>380</v>
      </c>
      <c r="N6" s="398"/>
      <c r="O6" s="398"/>
      <c r="P6" s="398"/>
      <c r="V6" s="191" t="s">
        <v>491</v>
      </c>
      <c r="W6" s="191" t="s">
        <v>491</v>
      </c>
    </row>
    <row r="7" spans="1:28" s="193" customFormat="1" ht="11.25" customHeight="1" x14ac:dyDescent="0.25">
      <c r="A7" s="399"/>
      <c r="B7" s="399"/>
      <c r="C7" s="399"/>
      <c r="D7" s="399"/>
      <c r="E7" s="399"/>
      <c r="F7" s="216"/>
      <c r="G7" s="216"/>
      <c r="H7" s="216"/>
      <c r="I7" s="216"/>
      <c r="J7"/>
      <c r="K7"/>
      <c r="L7" s="216"/>
      <c r="M7" s="399"/>
      <c r="N7" s="399"/>
      <c r="O7" s="399"/>
      <c r="P7" s="399"/>
    </row>
    <row r="8" spans="1:28" s="193" customFormat="1" ht="11.25" customHeight="1" x14ac:dyDescent="0.25">
      <c r="A8" s="400" t="s">
        <v>522</v>
      </c>
      <c r="B8" s="400"/>
      <c r="C8" s="400"/>
      <c r="D8" s="400"/>
      <c r="E8" s="400"/>
      <c r="F8" s="216"/>
      <c r="G8" s="216"/>
      <c r="H8" s="216"/>
      <c r="I8" s="216"/>
      <c r="J8"/>
      <c r="K8"/>
      <c r="L8" s="216"/>
      <c r="M8" s="401" t="s">
        <v>522</v>
      </c>
      <c r="N8" s="401"/>
      <c r="O8" s="401"/>
      <c r="P8" s="401"/>
    </row>
    <row r="9" spans="1:28" s="193" customFormat="1" ht="8.25" customHeight="1" x14ac:dyDescent="0.25">
      <c r="A9" s="214"/>
      <c r="B9" s="214"/>
      <c r="C9" s="214"/>
      <c r="D9" s="216"/>
      <c r="E9" s="216"/>
      <c r="F9" s="216"/>
      <c r="G9" s="216"/>
      <c r="H9" s="216"/>
      <c r="I9" s="216"/>
      <c r="J9" s="216"/>
      <c r="K9" s="216"/>
      <c r="L9" s="216"/>
      <c r="M9" s="216"/>
      <c r="N9" s="216"/>
      <c r="O9" s="216"/>
      <c r="P9" s="215"/>
    </row>
    <row r="10" spans="1:28" s="193" customFormat="1" ht="2.25" customHeight="1" x14ac:dyDescent="0.25">
      <c r="A10" s="402" t="s">
        <v>383</v>
      </c>
      <c r="B10" s="402"/>
      <c r="C10" s="402"/>
      <c r="D10" s="402"/>
      <c r="E10" s="402"/>
      <c r="F10" s="402"/>
      <c r="G10" s="403" t="s">
        <v>523</v>
      </c>
      <c r="H10" s="403"/>
      <c r="I10" s="403"/>
      <c r="J10" s="403"/>
      <c r="K10" s="403"/>
      <c r="L10" s="403"/>
      <c r="M10" s="403"/>
      <c r="N10" s="403"/>
      <c r="O10" s="403"/>
      <c r="P10" s="403"/>
    </row>
    <row r="11" spans="1:28" s="193" customFormat="1" ht="11.25" customHeight="1" x14ac:dyDescent="0.25">
      <c r="A11" s="402" t="s">
        <v>381</v>
      </c>
      <c r="B11" s="402"/>
      <c r="C11" s="402"/>
      <c r="D11" s="402"/>
      <c r="E11" s="402"/>
      <c r="F11" s="402"/>
      <c r="G11" s="405" t="s">
        <v>524</v>
      </c>
      <c r="H11" s="405"/>
      <c r="I11" s="405"/>
      <c r="J11" s="405"/>
      <c r="K11" s="405"/>
      <c r="L11" s="405"/>
      <c r="M11" s="405"/>
      <c r="N11" s="405"/>
      <c r="O11" s="405"/>
      <c r="P11" s="405"/>
    </row>
    <row r="12" spans="1:28" s="193" customFormat="1" ht="33.75" customHeight="1" x14ac:dyDescent="0.25">
      <c r="A12" s="402" t="s">
        <v>525</v>
      </c>
      <c r="B12" s="402"/>
      <c r="C12" s="402"/>
      <c r="D12" s="402"/>
      <c r="E12" s="402"/>
      <c r="F12" s="402"/>
      <c r="G12" s="405" t="s">
        <v>526</v>
      </c>
      <c r="H12" s="405"/>
      <c r="I12" s="405"/>
      <c r="J12" s="405"/>
      <c r="K12" s="405"/>
      <c r="L12" s="405"/>
      <c r="M12" s="405"/>
      <c r="N12" s="405"/>
      <c r="O12" s="405"/>
      <c r="P12" s="405"/>
      <c r="X12" s="195" t="s">
        <v>382</v>
      </c>
    </row>
    <row r="13" spans="1:28" s="193" customFormat="1" ht="33.75" customHeight="1" x14ac:dyDescent="0.25">
      <c r="A13" s="404" t="s">
        <v>494</v>
      </c>
      <c r="B13" s="404"/>
      <c r="C13" s="404"/>
      <c r="D13" s="404"/>
      <c r="E13" s="404"/>
      <c r="F13" s="404"/>
      <c r="G13" s="405"/>
      <c r="H13" s="405"/>
      <c r="I13" s="405"/>
      <c r="J13" s="405"/>
      <c r="K13" s="405"/>
      <c r="L13" s="405"/>
      <c r="M13" s="405"/>
      <c r="N13" s="405"/>
      <c r="O13" s="405"/>
      <c r="P13" s="405"/>
      <c r="Q13" s="199" t="s">
        <v>495</v>
      </c>
      <c r="R13" s="198"/>
      <c r="S13" s="198"/>
      <c r="T13" s="198"/>
      <c r="U13" s="198"/>
      <c r="Y13" s="195" t="s">
        <v>495</v>
      </c>
    </row>
    <row r="14" spans="1:28" s="193" customFormat="1" ht="67.5" customHeight="1" x14ac:dyDescent="0.25">
      <c r="A14" s="402" t="s">
        <v>527</v>
      </c>
      <c r="B14" s="402"/>
      <c r="C14" s="402"/>
      <c r="D14" s="402"/>
      <c r="E14" s="402"/>
      <c r="F14" s="402"/>
      <c r="G14" s="405"/>
      <c r="H14" s="405"/>
      <c r="I14" s="405"/>
      <c r="J14" s="405"/>
      <c r="K14" s="405"/>
      <c r="L14" s="405"/>
      <c r="M14" s="405"/>
      <c r="N14" s="405"/>
      <c r="O14" s="405"/>
      <c r="P14" s="405"/>
      <c r="Q14" s="199"/>
      <c r="R14" s="198"/>
      <c r="S14" s="198"/>
      <c r="T14" s="198"/>
      <c r="U14" s="198"/>
      <c r="Z14" s="195" t="s">
        <v>491</v>
      </c>
    </row>
    <row r="15" spans="1:28" s="193" customFormat="1" ht="33.75" customHeight="1" x14ac:dyDescent="0.25">
      <c r="A15" s="402" t="s">
        <v>528</v>
      </c>
      <c r="B15" s="402"/>
      <c r="C15" s="402"/>
      <c r="D15" s="402"/>
      <c r="E15" s="402"/>
      <c r="F15" s="402"/>
      <c r="G15" s="405"/>
      <c r="H15" s="405"/>
      <c r="I15" s="405"/>
      <c r="J15" s="405"/>
      <c r="K15" s="405"/>
      <c r="L15" s="405"/>
      <c r="M15" s="405"/>
      <c r="N15" s="405"/>
      <c r="O15" s="405"/>
      <c r="P15" s="405"/>
      <c r="Q15" s="199"/>
      <c r="R15" s="198"/>
      <c r="S15" s="198"/>
      <c r="T15" s="198"/>
      <c r="U15" s="198"/>
      <c r="AA15" s="195" t="s">
        <v>491</v>
      </c>
    </row>
    <row r="16" spans="1:28" s="193" customFormat="1" ht="11.25" customHeight="1" x14ac:dyDescent="0.25">
      <c r="A16" s="402" t="s">
        <v>493</v>
      </c>
      <c r="B16" s="402"/>
      <c r="C16" s="402"/>
      <c r="D16" s="402"/>
      <c r="E16" s="402"/>
      <c r="F16" s="402"/>
      <c r="G16" s="405"/>
      <c r="H16" s="405"/>
      <c r="I16" s="405"/>
      <c r="J16" s="405"/>
      <c r="K16" s="405"/>
      <c r="L16" s="405"/>
      <c r="M16" s="405"/>
      <c r="N16" s="405"/>
      <c r="O16" s="405"/>
      <c r="P16" s="405"/>
      <c r="AB16" s="195" t="s">
        <v>491</v>
      </c>
    </row>
    <row r="17" spans="1:32" s="193" customFormat="1" ht="15" customHeight="1" x14ac:dyDescent="0.25">
      <c r="A17" s="402" t="s">
        <v>492</v>
      </c>
      <c r="B17" s="402"/>
      <c r="C17" s="402"/>
      <c r="D17" s="402"/>
      <c r="E17" s="402"/>
      <c r="F17" s="402"/>
      <c r="G17" s="405"/>
      <c r="H17" s="405"/>
      <c r="I17" s="405"/>
      <c r="J17" s="405"/>
      <c r="K17" s="405"/>
      <c r="L17" s="405"/>
      <c r="M17" s="405"/>
      <c r="N17" s="405"/>
      <c r="O17" s="405"/>
      <c r="P17" s="405"/>
      <c r="AC17" s="195" t="s">
        <v>491</v>
      </c>
    </row>
    <row r="18" spans="1:32" s="193" customFormat="1" ht="3.75" customHeight="1" x14ac:dyDescent="0.25">
      <c r="A18" s="219"/>
      <c r="B18" s="216"/>
      <c r="C18" s="216"/>
      <c r="D18" s="216"/>
      <c r="E18" s="216"/>
      <c r="F18" s="220"/>
      <c r="G18" s="221"/>
      <c r="H18" s="221"/>
      <c r="I18" s="221"/>
      <c r="J18" s="221"/>
      <c r="K18" s="221"/>
      <c r="L18" s="221"/>
      <c r="M18" s="221"/>
      <c r="N18" s="221"/>
      <c r="O18" s="221"/>
      <c r="P18" s="221"/>
    </row>
    <row r="19" spans="1:32" s="193" customFormat="1" ht="15" customHeight="1" x14ac:dyDescent="0.25">
      <c r="A19" s="395" t="s">
        <v>529</v>
      </c>
      <c r="B19" s="395"/>
      <c r="C19" s="395"/>
      <c r="D19" s="395"/>
      <c r="E19" s="395"/>
      <c r="F19" s="395"/>
      <c r="G19" s="395"/>
      <c r="H19" s="395"/>
      <c r="I19" s="395"/>
      <c r="J19" s="395"/>
      <c r="K19" s="395"/>
      <c r="L19" s="395"/>
      <c r="M19" s="395"/>
      <c r="N19" s="395"/>
      <c r="O19" s="395"/>
      <c r="P19" s="395"/>
      <c r="AD19" s="195" t="s">
        <v>491</v>
      </c>
    </row>
    <row r="20" spans="1:32" s="193" customFormat="1" ht="15" x14ac:dyDescent="0.25">
      <c r="A20" s="394" t="s">
        <v>384</v>
      </c>
      <c r="B20" s="394"/>
      <c r="C20" s="394"/>
      <c r="D20" s="394"/>
      <c r="E20" s="394"/>
      <c r="F20" s="394"/>
      <c r="G20" s="394"/>
      <c r="H20" s="394"/>
      <c r="I20" s="394"/>
      <c r="J20" s="394"/>
      <c r="K20" s="394"/>
      <c r="L20" s="394"/>
      <c r="M20" s="394"/>
      <c r="N20" s="394"/>
      <c r="O20" s="394"/>
      <c r="P20" s="394"/>
    </row>
    <row r="21" spans="1:32" s="193" customFormat="1" ht="5.25" customHeight="1" x14ac:dyDescent="0.25">
      <c r="A21" s="222"/>
      <c r="B21" s="222"/>
      <c r="C21" s="222"/>
      <c r="D21" s="222"/>
      <c r="E21" s="222"/>
      <c r="F21" s="222"/>
      <c r="G21" s="222"/>
      <c r="H21" s="222"/>
      <c r="I21" s="222"/>
      <c r="J21" s="222"/>
      <c r="K21" s="222"/>
      <c r="L21" s="222"/>
      <c r="M21" s="222"/>
      <c r="N21" s="222"/>
      <c r="O21" s="222"/>
      <c r="P21" s="222"/>
    </row>
    <row r="22" spans="1:32" s="193" customFormat="1" ht="15" customHeight="1" x14ac:dyDescent="0.25">
      <c r="A22" s="395" t="s">
        <v>498</v>
      </c>
      <c r="B22" s="395"/>
      <c r="C22" s="395"/>
      <c r="D22" s="395"/>
      <c r="E22" s="395"/>
      <c r="F22" s="395"/>
      <c r="G22" s="395"/>
      <c r="H22" s="395"/>
      <c r="I22" s="395"/>
      <c r="J22" s="395"/>
      <c r="K22" s="395"/>
      <c r="L22" s="395"/>
      <c r="M22" s="395"/>
      <c r="N22" s="395"/>
      <c r="O22" s="395"/>
      <c r="P22" s="395"/>
      <c r="AE22" s="195" t="s">
        <v>491</v>
      </c>
    </row>
    <row r="23" spans="1:32" s="193" customFormat="1" ht="15" x14ac:dyDescent="0.25">
      <c r="A23" s="394" t="s">
        <v>385</v>
      </c>
      <c r="B23" s="394"/>
      <c r="C23" s="394"/>
      <c r="D23" s="394"/>
      <c r="E23" s="394"/>
      <c r="F23" s="394"/>
      <c r="G23" s="394"/>
      <c r="H23" s="394"/>
      <c r="I23" s="394"/>
      <c r="J23" s="394"/>
      <c r="K23" s="394"/>
      <c r="L23" s="394"/>
      <c r="M23" s="394"/>
      <c r="N23" s="394"/>
      <c r="O23" s="394"/>
      <c r="P23" s="394"/>
    </row>
    <row r="24" spans="1:32" s="193" customFormat="1" ht="21" customHeight="1" x14ac:dyDescent="0.25">
      <c r="A24" s="417" t="s">
        <v>386</v>
      </c>
      <c r="B24" s="417"/>
      <c r="C24" s="417"/>
      <c r="D24" s="417"/>
      <c r="E24" s="417"/>
      <c r="F24" s="417"/>
      <c r="G24" s="417"/>
      <c r="H24" s="417"/>
      <c r="I24" s="417"/>
      <c r="J24" s="417"/>
      <c r="K24" s="417"/>
      <c r="L24" s="417"/>
      <c r="M24" s="417"/>
      <c r="N24" s="417"/>
      <c r="O24" s="417"/>
      <c r="P24" s="417"/>
    </row>
    <row r="25" spans="1:32" s="193" customFormat="1" ht="3.75" customHeight="1" x14ac:dyDescent="0.25">
      <c r="A25" s="223"/>
      <c r="B25" s="223"/>
      <c r="C25" s="223"/>
      <c r="D25" s="223"/>
      <c r="E25" s="223"/>
      <c r="F25" s="223"/>
      <c r="G25" s="223"/>
      <c r="H25" s="223"/>
      <c r="I25" s="223"/>
      <c r="J25" s="223"/>
      <c r="K25" s="223"/>
      <c r="L25" s="223"/>
      <c r="M25" s="223"/>
      <c r="N25" s="223"/>
      <c r="O25" s="223"/>
      <c r="P25" s="223"/>
    </row>
    <row r="26" spans="1:32" s="193" customFormat="1" ht="15" customHeight="1" x14ac:dyDescent="0.25">
      <c r="A26" s="395" t="s">
        <v>499</v>
      </c>
      <c r="B26" s="395"/>
      <c r="C26" s="395"/>
      <c r="D26" s="395"/>
      <c r="E26" s="395"/>
      <c r="F26" s="395"/>
      <c r="G26" s="395"/>
      <c r="H26" s="395"/>
      <c r="I26" s="395"/>
      <c r="J26" s="395"/>
      <c r="K26" s="395"/>
      <c r="L26" s="395"/>
      <c r="M26" s="395"/>
      <c r="N26" s="395"/>
      <c r="O26" s="395"/>
      <c r="P26" s="395"/>
      <c r="AF26" s="195" t="s">
        <v>490</v>
      </c>
    </row>
    <row r="27" spans="1:32" s="193" customFormat="1" ht="12" customHeight="1" x14ac:dyDescent="0.25">
      <c r="A27" s="394" t="s">
        <v>489</v>
      </c>
      <c r="B27" s="394"/>
      <c r="C27" s="394"/>
      <c r="D27" s="394"/>
      <c r="E27" s="394"/>
      <c r="F27" s="394"/>
      <c r="G27" s="394"/>
      <c r="H27" s="394"/>
      <c r="I27" s="394"/>
      <c r="J27" s="394"/>
      <c r="K27" s="394"/>
      <c r="L27" s="394"/>
      <c r="M27" s="394"/>
      <c r="N27" s="394"/>
      <c r="O27" s="394"/>
      <c r="P27" s="394"/>
    </row>
    <row r="28" spans="1:32" s="193" customFormat="1" ht="12" customHeight="1" x14ac:dyDescent="0.25">
      <c r="A28" s="216" t="s">
        <v>387</v>
      </c>
      <c r="B28" s="224" t="s">
        <v>530</v>
      </c>
      <c r="C28" s="214" t="s">
        <v>388</v>
      </c>
      <c r="D28" s="214"/>
      <c r="E28" s="214"/>
      <c r="F28" s="225"/>
      <c r="G28" s="225"/>
      <c r="H28" s="225"/>
      <c r="I28" s="225"/>
      <c r="J28" s="225"/>
      <c r="K28" s="225"/>
      <c r="L28" s="225"/>
      <c r="M28" s="225"/>
      <c r="N28" s="225"/>
      <c r="O28" s="225"/>
      <c r="P28" s="225"/>
    </row>
    <row r="29" spans="1:32" s="193" customFormat="1" ht="12" customHeight="1" x14ac:dyDescent="0.25">
      <c r="A29" s="216" t="s">
        <v>389</v>
      </c>
      <c r="B29" s="430"/>
      <c r="C29" s="430"/>
      <c r="D29" s="430"/>
      <c r="E29" s="430"/>
      <c r="F29" s="430"/>
      <c r="G29" s="225"/>
      <c r="H29" s="225"/>
      <c r="I29" s="225"/>
      <c r="J29" s="225"/>
      <c r="K29" s="225"/>
      <c r="L29" s="225"/>
      <c r="M29" s="225"/>
      <c r="N29" s="225"/>
      <c r="O29" s="225"/>
      <c r="P29" s="225"/>
    </row>
    <row r="30" spans="1:32" s="193" customFormat="1" ht="15" x14ac:dyDescent="0.25">
      <c r="A30" s="216"/>
      <c r="B30" s="431" t="s">
        <v>390</v>
      </c>
      <c r="C30" s="431"/>
      <c r="D30" s="431"/>
      <c r="E30" s="431"/>
      <c r="F30" s="431"/>
      <c r="G30" s="226"/>
      <c r="H30" s="226"/>
      <c r="I30" s="226"/>
      <c r="J30" s="226"/>
      <c r="K30" s="226"/>
      <c r="L30" s="226"/>
      <c r="M30" s="226"/>
      <c r="N30" s="226"/>
      <c r="O30" s="227"/>
      <c r="P30" s="226"/>
    </row>
    <row r="31" spans="1:32" s="193" customFormat="1" ht="5.25" customHeight="1" x14ac:dyDescent="0.25">
      <c r="A31" s="216"/>
      <c r="B31" s="216"/>
      <c r="C31" s="216"/>
      <c r="D31" s="228"/>
      <c r="E31" s="228"/>
      <c r="F31" s="228"/>
      <c r="G31" s="228"/>
      <c r="H31" s="228"/>
      <c r="I31" s="228"/>
      <c r="J31" s="228"/>
      <c r="K31" s="228"/>
      <c r="L31" s="228"/>
      <c r="M31" s="228"/>
      <c r="N31" s="228"/>
      <c r="O31" s="226"/>
      <c r="P31" s="226"/>
    </row>
    <row r="32" spans="1:32" s="193" customFormat="1" ht="12" customHeight="1" x14ac:dyDescent="0.25">
      <c r="A32" s="229" t="s">
        <v>531</v>
      </c>
      <c r="B32" s="230"/>
      <c r="C32" s="418"/>
      <c r="D32" s="418"/>
      <c r="E32" s="418"/>
      <c r="F32" s="418"/>
      <c r="G32" s="231"/>
      <c r="H32" s="231"/>
      <c r="I32" s="231"/>
      <c r="J32" s="231"/>
      <c r="K32" s="231"/>
      <c r="L32" s="231"/>
      <c r="M32" s="231"/>
      <c r="N32" s="231"/>
      <c r="O32" s="231"/>
      <c r="P32" s="231"/>
    </row>
    <row r="33" spans="1:35" s="193" customFormat="1" ht="7.5" customHeight="1" x14ac:dyDescent="0.25">
      <c r="A33" s="216"/>
      <c r="B33" s="230"/>
      <c r="C33" s="232"/>
      <c r="D33" s="233"/>
      <c r="E33" s="233"/>
      <c r="F33" s="233"/>
      <c r="G33" s="234"/>
      <c r="H33" s="234"/>
      <c r="I33" s="234"/>
      <c r="J33" s="234"/>
      <c r="K33" s="234"/>
      <c r="L33" s="234"/>
      <c r="M33" s="234"/>
      <c r="N33" s="234"/>
      <c r="O33" s="234"/>
      <c r="P33" s="234"/>
    </row>
    <row r="34" spans="1:35" s="193" customFormat="1" ht="12" customHeight="1" x14ac:dyDescent="0.25">
      <c r="A34" s="229" t="s">
        <v>391</v>
      </c>
      <c r="B34" s="230"/>
      <c r="C34" s="235"/>
      <c r="D34" s="236">
        <v>1792.59</v>
      </c>
      <c r="E34" s="237" t="s">
        <v>392</v>
      </c>
      <c r="F34"/>
      <c r="G34" s="230"/>
      <c r="H34" s="230"/>
      <c r="I34" s="230"/>
      <c r="J34" s="230"/>
      <c r="K34" s="230"/>
      <c r="L34" s="230"/>
      <c r="M34" s="230"/>
      <c r="N34" s="238"/>
      <c r="O34" s="238"/>
      <c r="P34" s="230"/>
    </row>
    <row r="35" spans="1:35" s="193" customFormat="1" ht="11.25" customHeight="1" x14ac:dyDescent="0.25">
      <c r="A35" s="216"/>
      <c r="B35" s="239" t="s">
        <v>393</v>
      </c>
      <c r="C35" s="240"/>
      <c r="D35" s="241"/>
      <c r="E35" s="237"/>
      <c r="F35"/>
      <c r="G35" s="230"/>
      <c r="H35"/>
      <c r="I35"/>
      <c r="J35"/>
      <c r="K35"/>
      <c r="L35"/>
      <c r="M35"/>
      <c r="N35"/>
      <c r="O35"/>
      <c r="P35"/>
    </row>
    <row r="36" spans="1:35" s="193" customFormat="1" ht="12" customHeight="1" x14ac:dyDescent="0.25">
      <c r="A36" s="216"/>
      <c r="B36" s="242" t="s">
        <v>394</v>
      </c>
      <c r="C36" s="235"/>
      <c r="D36" s="236">
        <v>0</v>
      </c>
      <c r="E36" s="237" t="s">
        <v>392</v>
      </c>
      <c r="F36"/>
      <c r="G36"/>
      <c r="H36"/>
      <c r="I36" s="230"/>
      <c r="J36"/>
      <c r="K36" s="230" t="s">
        <v>395</v>
      </c>
      <c r="L36" s="230"/>
      <c r="M36" s="230"/>
      <c r="N36" s="243"/>
      <c r="O36" s="236">
        <v>46.58</v>
      </c>
      <c r="P36" s="237" t="s">
        <v>392</v>
      </c>
    </row>
    <row r="37" spans="1:35" s="193" customFormat="1" ht="12" customHeight="1" x14ac:dyDescent="0.25">
      <c r="A37" s="216"/>
      <c r="B37" s="242" t="s">
        <v>396</v>
      </c>
      <c r="C37" s="244"/>
      <c r="D37" s="245">
        <v>1493.4</v>
      </c>
      <c r="E37" s="237" t="s">
        <v>392</v>
      </c>
      <c r="F37"/>
      <c r="G37"/>
      <c r="H37"/>
      <c r="I37" s="230"/>
      <c r="J37"/>
      <c r="K37" s="230" t="s">
        <v>532</v>
      </c>
      <c r="L37" s="230"/>
      <c r="M37" s="230"/>
      <c r="N37" s="243"/>
      <c r="O37" s="236">
        <v>8.65</v>
      </c>
      <c r="P37" s="237" t="s">
        <v>392</v>
      </c>
    </row>
    <row r="38" spans="1:35" s="193" customFormat="1" ht="12" customHeight="1" x14ac:dyDescent="0.25">
      <c r="A38" s="216"/>
      <c r="B38" s="242" t="s">
        <v>398</v>
      </c>
      <c r="C38" s="244"/>
      <c r="D38" s="245">
        <v>0</v>
      </c>
      <c r="E38" s="237" t="s">
        <v>392</v>
      </c>
      <c r="F38"/>
      <c r="G38"/>
      <c r="H38"/>
      <c r="I38" s="230"/>
      <c r="J38"/>
      <c r="K38" s="230" t="s">
        <v>397</v>
      </c>
      <c r="L38" s="230"/>
      <c r="M38" s="230"/>
      <c r="N38" s="246"/>
      <c r="O38" s="245">
        <v>154.44999999999999</v>
      </c>
      <c r="P38" s="247" t="s">
        <v>533</v>
      </c>
    </row>
    <row r="39" spans="1:35" s="193" customFormat="1" ht="12" customHeight="1" x14ac:dyDescent="0.25">
      <c r="A39" s="216"/>
      <c r="B39" s="242" t="s">
        <v>400</v>
      </c>
      <c r="C39" s="244"/>
      <c r="D39" s="236">
        <v>0.43</v>
      </c>
      <c r="E39" s="237" t="s">
        <v>392</v>
      </c>
      <c r="F39"/>
      <c r="G39"/>
      <c r="H39"/>
      <c r="I39" s="230"/>
      <c r="J39"/>
      <c r="K39" s="230" t="s">
        <v>399</v>
      </c>
      <c r="L39" s="230"/>
      <c r="M39" s="230"/>
      <c r="N39" s="246"/>
      <c r="O39" s="245">
        <v>25.21</v>
      </c>
      <c r="P39" s="247" t="s">
        <v>533</v>
      </c>
    </row>
    <row r="40" spans="1:35" s="193" customFormat="1" ht="7.5" customHeight="1" x14ac:dyDescent="0.25">
      <c r="A40" s="216"/>
      <c r="B40" s="230"/>
      <c r="C40"/>
      <c r="D40" s="248"/>
      <c r="E40" s="237"/>
      <c r="F40"/>
      <c r="G40"/>
      <c r="H40" s="230"/>
      <c r="I40" s="230"/>
      <c r="J40" s="230"/>
      <c r="K40" s="230"/>
      <c r="L40" s="230"/>
      <c r="M40" s="230"/>
      <c r="N40" s="234"/>
      <c r="O40" s="234"/>
      <c r="P40" s="230"/>
    </row>
    <row r="41" spans="1:35" s="193" customFormat="1" ht="23.25" customHeight="1" x14ac:dyDescent="0.25">
      <c r="A41" s="429" t="s">
        <v>401</v>
      </c>
      <c r="B41" s="428" t="s">
        <v>402</v>
      </c>
      <c r="C41" s="419" t="s">
        <v>403</v>
      </c>
      <c r="D41" s="420"/>
      <c r="E41" s="420"/>
      <c r="F41" s="420"/>
      <c r="G41" s="421"/>
      <c r="H41" s="428" t="s">
        <v>404</v>
      </c>
      <c r="I41" s="428" t="s">
        <v>23</v>
      </c>
      <c r="J41" s="428"/>
      <c r="K41" s="428"/>
      <c r="L41" s="419" t="s">
        <v>534</v>
      </c>
      <c r="M41" s="420"/>
      <c r="N41" s="420"/>
      <c r="O41" s="420"/>
      <c r="P41" s="421"/>
    </row>
    <row r="42" spans="1:35" s="193" customFormat="1" ht="28.5" customHeight="1" x14ac:dyDescent="0.25">
      <c r="A42" s="429"/>
      <c r="B42" s="428"/>
      <c r="C42" s="422"/>
      <c r="D42" s="423"/>
      <c r="E42" s="423"/>
      <c r="F42" s="423"/>
      <c r="G42" s="424"/>
      <c r="H42" s="428"/>
      <c r="I42" s="428"/>
      <c r="J42" s="428"/>
      <c r="K42" s="428"/>
      <c r="L42" s="425"/>
      <c r="M42" s="426"/>
      <c r="N42" s="426"/>
      <c r="O42" s="426"/>
      <c r="P42" s="427"/>
    </row>
    <row r="43" spans="1:35" s="193" customFormat="1" ht="33.75" x14ac:dyDescent="0.25">
      <c r="A43" s="429"/>
      <c r="B43" s="428"/>
      <c r="C43" s="425"/>
      <c r="D43" s="426"/>
      <c r="E43" s="426"/>
      <c r="F43" s="426"/>
      <c r="G43" s="427"/>
      <c r="H43" s="428"/>
      <c r="I43" s="249" t="s">
        <v>535</v>
      </c>
      <c r="J43" s="249" t="s">
        <v>405</v>
      </c>
      <c r="K43" s="249" t="s">
        <v>406</v>
      </c>
      <c r="L43" s="249" t="s">
        <v>536</v>
      </c>
      <c r="M43" s="249" t="s">
        <v>537</v>
      </c>
      <c r="N43" s="249" t="s">
        <v>538</v>
      </c>
      <c r="O43" s="249" t="s">
        <v>405</v>
      </c>
      <c r="P43" s="249" t="s">
        <v>539</v>
      </c>
    </row>
    <row r="44" spans="1:35" s="193" customFormat="1" ht="15" x14ac:dyDescent="0.25">
      <c r="A44" s="250">
        <v>1</v>
      </c>
      <c r="B44" s="251">
        <v>2</v>
      </c>
      <c r="C44" s="406">
        <v>3</v>
      </c>
      <c r="D44" s="407"/>
      <c r="E44" s="407"/>
      <c r="F44" s="407"/>
      <c r="G44" s="408"/>
      <c r="H44" s="251">
        <v>4</v>
      </c>
      <c r="I44" s="251">
        <v>5</v>
      </c>
      <c r="J44" s="251">
        <v>6</v>
      </c>
      <c r="K44" s="251">
        <v>7</v>
      </c>
      <c r="L44" s="251">
        <v>8</v>
      </c>
      <c r="M44" s="251">
        <v>9</v>
      </c>
      <c r="N44" s="251">
        <v>10</v>
      </c>
      <c r="O44" s="251">
        <v>11</v>
      </c>
      <c r="P44" s="251">
        <v>12</v>
      </c>
    </row>
    <row r="45" spans="1:35" s="193" customFormat="1" ht="15" customHeight="1" x14ac:dyDescent="0.25">
      <c r="A45" s="409" t="s">
        <v>540</v>
      </c>
      <c r="B45" s="410"/>
      <c r="C45" s="410"/>
      <c r="D45" s="410"/>
      <c r="E45" s="410"/>
      <c r="F45" s="410"/>
      <c r="G45" s="410"/>
      <c r="H45" s="410"/>
      <c r="I45" s="410"/>
      <c r="J45" s="410"/>
      <c r="K45" s="410"/>
      <c r="L45" s="410"/>
      <c r="M45" s="410"/>
      <c r="N45" s="410"/>
      <c r="O45" s="410"/>
      <c r="P45" s="411"/>
      <c r="AG45" s="197" t="s">
        <v>407</v>
      </c>
    </row>
    <row r="46" spans="1:35" s="193" customFormat="1" ht="23.25" customHeight="1" x14ac:dyDescent="0.25">
      <c r="A46" s="252" t="s">
        <v>64</v>
      </c>
      <c r="B46" s="253" t="s">
        <v>541</v>
      </c>
      <c r="C46" s="412" t="s">
        <v>542</v>
      </c>
      <c r="D46" s="412"/>
      <c r="E46" s="412"/>
      <c r="F46" s="412"/>
      <c r="G46" s="412"/>
      <c r="H46" s="254" t="s">
        <v>543</v>
      </c>
      <c r="I46" s="255">
        <v>0.28000000000000003</v>
      </c>
      <c r="J46" s="256">
        <v>1</v>
      </c>
      <c r="K46" s="257">
        <v>0.28000000000000003</v>
      </c>
      <c r="L46" s="258"/>
      <c r="M46" s="255"/>
      <c r="N46" s="258"/>
      <c r="O46" s="255"/>
      <c r="P46" s="259"/>
      <c r="AG46" s="197"/>
      <c r="AH46" s="196" t="s">
        <v>408</v>
      </c>
    </row>
    <row r="47" spans="1:35" s="193" customFormat="1" ht="15" customHeight="1" x14ac:dyDescent="0.25">
      <c r="A47" s="260"/>
      <c r="B47" s="217"/>
      <c r="C47" s="397" t="s">
        <v>544</v>
      </c>
      <c r="D47" s="397"/>
      <c r="E47" s="397"/>
      <c r="F47" s="397"/>
      <c r="G47" s="397"/>
      <c r="H47" s="397"/>
      <c r="I47" s="397"/>
      <c r="J47" s="397"/>
      <c r="K47" s="397"/>
      <c r="L47" s="397"/>
      <c r="M47" s="397"/>
      <c r="N47" s="397"/>
      <c r="O47" s="397"/>
      <c r="P47" s="413"/>
      <c r="AG47" s="197"/>
      <c r="AH47" s="196"/>
      <c r="AI47" s="191" t="s">
        <v>409</v>
      </c>
    </row>
    <row r="48" spans="1:35" s="193" customFormat="1" ht="22.5" customHeight="1" x14ac:dyDescent="0.25">
      <c r="A48" s="261"/>
      <c r="B48" s="218" t="s">
        <v>545</v>
      </c>
      <c r="C48" s="414" t="s">
        <v>546</v>
      </c>
      <c r="D48" s="414"/>
      <c r="E48" s="414"/>
      <c r="F48" s="414"/>
      <c r="G48" s="414"/>
      <c r="H48" s="414"/>
      <c r="I48" s="414"/>
      <c r="J48" s="414"/>
      <c r="K48" s="414"/>
      <c r="L48" s="414"/>
      <c r="M48" s="414"/>
      <c r="N48" s="414"/>
      <c r="O48" s="414"/>
      <c r="P48" s="415"/>
      <c r="AG48" s="197"/>
      <c r="AH48" s="196"/>
      <c r="AI48" s="191" t="s">
        <v>410</v>
      </c>
    </row>
    <row r="49" spans="1:39" s="193" customFormat="1" ht="15" x14ac:dyDescent="0.25">
      <c r="A49" s="262"/>
      <c r="B49" s="263" t="s">
        <v>64</v>
      </c>
      <c r="C49" s="402" t="s">
        <v>547</v>
      </c>
      <c r="D49" s="402"/>
      <c r="E49" s="402"/>
      <c r="F49" s="402"/>
      <c r="G49" s="402"/>
      <c r="H49" s="264" t="s">
        <v>414</v>
      </c>
      <c r="I49" s="265"/>
      <c r="J49" s="265"/>
      <c r="K49" s="266">
        <v>2.5401600000000002</v>
      </c>
      <c r="L49" s="267"/>
      <c r="M49" s="265"/>
      <c r="N49" s="267"/>
      <c r="O49" s="265"/>
      <c r="P49" s="268">
        <v>736.8</v>
      </c>
      <c r="AG49" s="197"/>
      <c r="AH49" s="196"/>
      <c r="AI49" s="191" t="s">
        <v>411</v>
      </c>
    </row>
    <row r="50" spans="1:39" s="193" customFormat="1" ht="15" customHeight="1" x14ac:dyDescent="0.25">
      <c r="A50" s="269"/>
      <c r="B50" s="263" t="s">
        <v>548</v>
      </c>
      <c r="C50" s="402" t="s">
        <v>549</v>
      </c>
      <c r="D50" s="402"/>
      <c r="E50" s="402"/>
      <c r="F50" s="402"/>
      <c r="G50" s="402"/>
      <c r="H50" s="264" t="s">
        <v>414</v>
      </c>
      <c r="I50" s="270">
        <v>15.12</v>
      </c>
      <c r="J50" s="271">
        <v>0.6</v>
      </c>
      <c r="K50" s="266">
        <v>2.5401600000000002</v>
      </c>
      <c r="L50" s="272"/>
      <c r="M50" s="273"/>
      <c r="N50" s="274">
        <v>290.06</v>
      </c>
      <c r="O50" s="265"/>
      <c r="P50" s="275">
        <v>736.8</v>
      </c>
      <c r="AG50" s="197"/>
      <c r="AH50" s="196"/>
      <c r="AI50" s="191" t="s">
        <v>412</v>
      </c>
    </row>
    <row r="51" spans="1:39" s="193" customFormat="1" ht="15" customHeight="1" x14ac:dyDescent="0.25">
      <c r="A51" s="276" t="s">
        <v>142</v>
      </c>
      <c r="B51" s="263" t="s">
        <v>550</v>
      </c>
      <c r="C51" s="402" t="s">
        <v>551</v>
      </c>
      <c r="D51" s="402"/>
      <c r="E51" s="402"/>
      <c r="F51" s="402"/>
      <c r="G51" s="402"/>
      <c r="H51" s="264" t="s">
        <v>419</v>
      </c>
      <c r="I51" s="277">
        <v>2</v>
      </c>
      <c r="J51" s="265"/>
      <c r="K51" s="277">
        <v>2</v>
      </c>
      <c r="L51" s="267"/>
      <c r="M51" s="265"/>
      <c r="N51" s="267"/>
      <c r="O51" s="271">
        <v>0.6</v>
      </c>
      <c r="P51" s="268">
        <v>14.74</v>
      </c>
      <c r="AG51" s="197"/>
      <c r="AH51" s="196"/>
      <c r="AJ51" s="191" t="s">
        <v>413</v>
      </c>
    </row>
    <row r="52" spans="1:39" s="193" customFormat="1" ht="15" customHeight="1" x14ac:dyDescent="0.25">
      <c r="A52" s="278"/>
      <c r="B52" s="279"/>
      <c r="C52" s="416" t="s">
        <v>421</v>
      </c>
      <c r="D52" s="416"/>
      <c r="E52" s="416"/>
      <c r="F52" s="416"/>
      <c r="G52" s="416"/>
      <c r="H52" s="254"/>
      <c r="I52" s="255"/>
      <c r="J52" s="255"/>
      <c r="K52" s="255"/>
      <c r="L52" s="258"/>
      <c r="M52" s="255"/>
      <c r="N52" s="280">
        <v>6578.61</v>
      </c>
      <c r="O52" s="255"/>
      <c r="P52" s="281">
        <v>1842.01</v>
      </c>
      <c r="AG52" s="197"/>
      <c r="AH52" s="196"/>
      <c r="AJ52" s="191" t="s">
        <v>415</v>
      </c>
    </row>
    <row r="53" spans="1:39" s="193" customFormat="1" ht="24.75" customHeight="1" x14ac:dyDescent="0.25">
      <c r="A53" s="252" t="s">
        <v>63</v>
      </c>
      <c r="B53" s="253" t="s">
        <v>552</v>
      </c>
      <c r="C53" s="412" t="s">
        <v>553</v>
      </c>
      <c r="D53" s="412"/>
      <c r="E53" s="412"/>
      <c r="F53" s="412"/>
      <c r="G53" s="412"/>
      <c r="H53" s="254" t="s">
        <v>554</v>
      </c>
      <c r="I53" s="255">
        <v>0.12</v>
      </c>
      <c r="J53" s="256">
        <v>1</v>
      </c>
      <c r="K53" s="257">
        <v>0.12</v>
      </c>
      <c r="L53" s="258"/>
      <c r="M53" s="255"/>
      <c r="N53" s="258"/>
      <c r="O53" s="255"/>
      <c r="P53" s="259"/>
      <c r="AG53" s="197"/>
      <c r="AH53" s="196"/>
      <c r="AK53" s="191" t="s">
        <v>416</v>
      </c>
    </row>
    <row r="54" spans="1:39" s="193" customFormat="1" ht="22.5" customHeight="1" x14ac:dyDescent="0.25">
      <c r="A54" s="261"/>
      <c r="B54" s="218" t="s">
        <v>555</v>
      </c>
      <c r="C54" s="414" t="s">
        <v>556</v>
      </c>
      <c r="D54" s="414"/>
      <c r="E54" s="414"/>
      <c r="F54" s="414"/>
      <c r="G54" s="414"/>
      <c r="H54" s="414"/>
      <c r="I54" s="414"/>
      <c r="J54" s="414"/>
      <c r="K54" s="414"/>
      <c r="L54" s="414"/>
      <c r="M54" s="414"/>
      <c r="N54" s="414"/>
      <c r="O54" s="414"/>
      <c r="P54" s="415"/>
      <c r="AG54" s="197"/>
      <c r="AH54" s="196"/>
      <c r="AJ54" s="191" t="s">
        <v>417</v>
      </c>
    </row>
    <row r="55" spans="1:39" s="193" customFormat="1" ht="23.25" customHeight="1" x14ac:dyDescent="0.25">
      <c r="A55" s="262"/>
      <c r="B55" s="263" t="s">
        <v>64</v>
      </c>
      <c r="C55" s="402" t="s">
        <v>547</v>
      </c>
      <c r="D55" s="402"/>
      <c r="E55" s="402"/>
      <c r="F55" s="402"/>
      <c r="G55" s="402"/>
      <c r="H55" s="264" t="s">
        <v>414</v>
      </c>
      <c r="I55" s="265"/>
      <c r="J55" s="265"/>
      <c r="K55" s="282">
        <v>1.6308</v>
      </c>
      <c r="L55" s="267"/>
      <c r="M55" s="265"/>
      <c r="N55" s="267"/>
      <c r="O55" s="265"/>
      <c r="P55" s="268">
        <v>483.86</v>
      </c>
      <c r="AG55" s="197"/>
      <c r="AH55" s="196"/>
      <c r="AJ55" s="191" t="s">
        <v>418</v>
      </c>
    </row>
    <row r="56" spans="1:39" s="193" customFormat="1" ht="23.25" customHeight="1" x14ac:dyDescent="0.25">
      <c r="A56" s="269"/>
      <c r="B56" s="263" t="s">
        <v>557</v>
      </c>
      <c r="C56" s="402" t="s">
        <v>558</v>
      </c>
      <c r="D56" s="402"/>
      <c r="E56" s="402"/>
      <c r="F56" s="402"/>
      <c r="G56" s="402"/>
      <c r="H56" s="264" t="s">
        <v>414</v>
      </c>
      <c r="I56" s="271">
        <v>45.3</v>
      </c>
      <c r="J56" s="271">
        <v>0.3</v>
      </c>
      <c r="K56" s="282">
        <v>1.6308</v>
      </c>
      <c r="L56" s="272"/>
      <c r="M56" s="273"/>
      <c r="N56" s="274">
        <v>296.7</v>
      </c>
      <c r="O56" s="265"/>
      <c r="P56" s="275">
        <v>483.86</v>
      </c>
      <c r="AG56" s="197"/>
      <c r="AH56" s="196"/>
      <c r="AJ56" s="191" t="s">
        <v>420</v>
      </c>
    </row>
    <row r="57" spans="1:39" s="193" customFormat="1" ht="15" customHeight="1" x14ac:dyDescent="0.25">
      <c r="A57" s="262"/>
      <c r="B57" s="263" t="s">
        <v>63</v>
      </c>
      <c r="C57" s="402" t="s">
        <v>410</v>
      </c>
      <c r="D57" s="402"/>
      <c r="E57" s="402"/>
      <c r="F57" s="402"/>
      <c r="G57" s="402"/>
      <c r="H57" s="264"/>
      <c r="I57" s="265"/>
      <c r="J57" s="265"/>
      <c r="K57" s="265"/>
      <c r="L57" s="267"/>
      <c r="M57" s="265"/>
      <c r="N57" s="267"/>
      <c r="O57" s="265"/>
      <c r="P57" s="268">
        <v>21.69</v>
      </c>
      <c r="AG57" s="197"/>
      <c r="AH57" s="196"/>
      <c r="AL57" s="196" t="s">
        <v>421</v>
      </c>
    </row>
    <row r="58" spans="1:39" s="193" customFormat="1" ht="23.25" customHeight="1" x14ac:dyDescent="0.25">
      <c r="A58" s="262"/>
      <c r="B58" s="263"/>
      <c r="C58" s="402" t="s">
        <v>559</v>
      </c>
      <c r="D58" s="402"/>
      <c r="E58" s="402"/>
      <c r="F58" s="402"/>
      <c r="G58" s="402"/>
      <c r="H58" s="264" t="s">
        <v>414</v>
      </c>
      <c r="I58" s="265"/>
      <c r="J58" s="265"/>
      <c r="K58" s="282">
        <v>0.1908</v>
      </c>
      <c r="L58" s="267"/>
      <c r="M58" s="265"/>
      <c r="N58" s="267"/>
      <c r="O58" s="265"/>
      <c r="P58" s="268">
        <v>57.35</v>
      </c>
      <c r="AG58" s="197"/>
      <c r="AH58" s="196" t="s">
        <v>488</v>
      </c>
      <c r="AL58" s="196"/>
    </row>
    <row r="59" spans="1:39" s="193" customFormat="1" ht="15" customHeight="1" x14ac:dyDescent="0.25">
      <c r="A59" s="269"/>
      <c r="B59" s="263" t="s">
        <v>560</v>
      </c>
      <c r="C59" s="402" t="s">
        <v>561</v>
      </c>
      <c r="D59" s="402"/>
      <c r="E59" s="402"/>
      <c r="F59" s="402"/>
      <c r="G59" s="402"/>
      <c r="H59" s="264" t="s">
        <v>562</v>
      </c>
      <c r="I59" s="271">
        <v>0.2</v>
      </c>
      <c r="J59" s="271">
        <v>0.3</v>
      </c>
      <c r="K59" s="282">
        <v>7.1999999999999998E-3</v>
      </c>
      <c r="L59" s="272"/>
      <c r="M59" s="273"/>
      <c r="N59" s="274">
        <v>1435.78</v>
      </c>
      <c r="O59" s="265"/>
      <c r="P59" s="275">
        <v>10.34</v>
      </c>
      <c r="AG59" s="197"/>
      <c r="AH59" s="196"/>
      <c r="AL59" s="196"/>
      <c r="AM59" s="191" t="s">
        <v>426</v>
      </c>
    </row>
    <row r="60" spans="1:39" s="193" customFormat="1" ht="15" customHeight="1" x14ac:dyDescent="0.25">
      <c r="A60" s="276"/>
      <c r="B60" s="263" t="s">
        <v>563</v>
      </c>
      <c r="C60" s="402" t="s">
        <v>564</v>
      </c>
      <c r="D60" s="402"/>
      <c r="E60" s="402"/>
      <c r="F60" s="402"/>
      <c r="G60" s="402"/>
      <c r="H60" s="264" t="s">
        <v>414</v>
      </c>
      <c r="I60" s="271">
        <v>0.2</v>
      </c>
      <c r="J60" s="271">
        <v>0.3</v>
      </c>
      <c r="K60" s="282">
        <v>7.1999999999999998E-3</v>
      </c>
      <c r="L60" s="267"/>
      <c r="M60" s="265"/>
      <c r="N60" s="283">
        <v>398.56</v>
      </c>
      <c r="O60" s="265"/>
      <c r="P60" s="268">
        <v>2.87</v>
      </c>
      <c r="AG60" s="197"/>
      <c r="AH60" s="196"/>
      <c r="AL60" s="196" t="s">
        <v>421</v>
      </c>
    </row>
    <row r="61" spans="1:39" s="193" customFormat="1" ht="23.25" customHeight="1" x14ac:dyDescent="0.25">
      <c r="A61" s="269"/>
      <c r="B61" s="263" t="s">
        <v>565</v>
      </c>
      <c r="C61" s="402" t="s">
        <v>566</v>
      </c>
      <c r="D61" s="402"/>
      <c r="E61" s="402"/>
      <c r="F61" s="402"/>
      <c r="G61" s="402"/>
      <c r="H61" s="264" t="s">
        <v>562</v>
      </c>
      <c r="I61" s="271">
        <v>0.2</v>
      </c>
      <c r="J61" s="271">
        <v>0.3</v>
      </c>
      <c r="K61" s="282">
        <v>7.1999999999999998E-3</v>
      </c>
      <c r="L61" s="272"/>
      <c r="M61" s="273"/>
      <c r="N61" s="274">
        <v>554.54</v>
      </c>
      <c r="O61" s="265"/>
      <c r="P61" s="275">
        <v>3.99</v>
      </c>
      <c r="AG61" s="197"/>
      <c r="AH61" s="196" t="s">
        <v>423</v>
      </c>
      <c r="AL61" s="196"/>
    </row>
    <row r="62" spans="1:39" s="193" customFormat="1" ht="15" customHeight="1" x14ac:dyDescent="0.25">
      <c r="A62" s="276"/>
      <c r="B62" s="263" t="s">
        <v>567</v>
      </c>
      <c r="C62" s="402" t="s">
        <v>568</v>
      </c>
      <c r="D62" s="402"/>
      <c r="E62" s="402"/>
      <c r="F62" s="402"/>
      <c r="G62" s="402"/>
      <c r="H62" s="264" t="s">
        <v>414</v>
      </c>
      <c r="I62" s="271">
        <v>0.2</v>
      </c>
      <c r="J62" s="271">
        <v>0.3</v>
      </c>
      <c r="K62" s="282">
        <v>7.1999999999999998E-3</v>
      </c>
      <c r="L62" s="267"/>
      <c r="M62" s="265"/>
      <c r="N62" s="283">
        <v>296.7</v>
      </c>
      <c r="O62" s="265"/>
      <c r="P62" s="268">
        <v>2.14</v>
      </c>
      <c r="AG62" s="197"/>
      <c r="AH62" s="196"/>
      <c r="AI62" s="191" t="s">
        <v>409</v>
      </c>
      <c r="AL62" s="196"/>
    </row>
    <row r="63" spans="1:39" s="193" customFormat="1" ht="23.25" customHeight="1" x14ac:dyDescent="0.25">
      <c r="A63" s="269"/>
      <c r="B63" s="263" t="s">
        <v>569</v>
      </c>
      <c r="C63" s="402" t="s">
        <v>570</v>
      </c>
      <c r="D63" s="402"/>
      <c r="E63" s="402"/>
      <c r="F63" s="402"/>
      <c r="G63" s="402"/>
      <c r="H63" s="264" t="s">
        <v>562</v>
      </c>
      <c r="I63" s="270">
        <v>1.69</v>
      </c>
      <c r="J63" s="271">
        <v>0.3</v>
      </c>
      <c r="K63" s="266">
        <v>6.0839999999999998E-2</v>
      </c>
      <c r="L63" s="272"/>
      <c r="M63" s="273"/>
      <c r="N63" s="274">
        <v>16.5</v>
      </c>
      <c r="O63" s="265"/>
      <c r="P63" s="275">
        <v>1</v>
      </c>
      <c r="AG63" s="197"/>
      <c r="AH63" s="196"/>
      <c r="AI63" s="191" t="s">
        <v>410</v>
      </c>
      <c r="AL63" s="196"/>
    </row>
    <row r="64" spans="1:39" s="193" customFormat="1" ht="15" customHeight="1" x14ac:dyDescent="0.25">
      <c r="A64" s="269"/>
      <c r="B64" s="263" t="s">
        <v>571</v>
      </c>
      <c r="C64" s="402" t="s">
        <v>572</v>
      </c>
      <c r="D64" s="402"/>
      <c r="E64" s="402"/>
      <c r="F64" s="402"/>
      <c r="G64" s="402"/>
      <c r="H64" s="264" t="s">
        <v>562</v>
      </c>
      <c r="I64" s="270">
        <v>0.86</v>
      </c>
      <c r="J64" s="271">
        <v>0.3</v>
      </c>
      <c r="K64" s="266">
        <v>3.0960000000000001E-2</v>
      </c>
      <c r="L64" s="284">
        <v>23.89</v>
      </c>
      <c r="M64" s="285">
        <v>1.1399999999999999</v>
      </c>
      <c r="N64" s="274">
        <v>27.23</v>
      </c>
      <c r="O64" s="265"/>
      <c r="P64" s="275">
        <v>0.84</v>
      </c>
      <c r="AG64" s="197"/>
      <c r="AH64" s="196"/>
      <c r="AI64" s="191" t="s">
        <v>411</v>
      </c>
      <c r="AL64" s="196"/>
    </row>
    <row r="65" spans="1:39" s="193" customFormat="1" ht="15" customHeight="1" x14ac:dyDescent="0.25">
      <c r="A65" s="269"/>
      <c r="B65" s="263" t="s">
        <v>573</v>
      </c>
      <c r="C65" s="402" t="s">
        <v>574</v>
      </c>
      <c r="D65" s="402"/>
      <c r="E65" s="402"/>
      <c r="F65" s="402"/>
      <c r="G65" s="402"/>
      <c r="H65" s="264" t="s">
        <v>562</v>
      </c>
      <c r="I65" s="271">
        <v>4.9000000000000004</v>
      </c>
      <c r="J65" s="271">
        <v>0.3</v>
      </c>
      <c r="K65" s="282">
        <v>0.1764</v>
      </c>
      <c r="L65" s="284">
        <v>26.76</v>
      </c>
      <c r="M65" s="285">
        <v>1.17</v>
      </c>
      <c r="N65" s="274">
        <v>31.31</v>
      </c>
      <c r="O65" s="265"/>
      <c r="P65" s="275">
        <v>5.52</v>
      </c>
      <c r="AG65" s="197"/>
      <c r="AH65" s="196"/>
      <c r="AI65" s="191" t="s">
        <v>412</v>
      </c>
      <c r="AL65" s="196"/>
    </row>
    <row r="66" spans="1:39" s="193" customFormat="1" ht="15" customHeight="1" x14ac:dyDescent="0.25">
      <c r="A66" s="276"/>
      <c r="B66" s="263" t="s">
        <v>567</v>
      </c>
      <c r="C66" s="402" t="s">
        <v>568</v>
      </c>
      <c r="D66" s="402"/>
      <c r="E66" s="402"/>
      <c r="F66" s="402"/>
      <c r="G66" s="402"/>
      <c r="H66" s="264" t="s">
        <v>414</v>
      </c>
      <c r="I66" s="271">
        <v>4.9000000000000004</v>
      </c>
      <c r="J66" s="271">
        <v>0.3</v>
      </c>
      <c r="K66" s="282">
        <v>0.1764</v>
      </c>
      <c r="L66" s="267"/>
      <c r="M66" s="265"/>
      <c r="N66" s="283">
        <v>296.7</v>
      </c>
      <c r="O66" s="265"/>
      <c r="P66" s="268">
        <v>52.34</v>
      </c>
      <c r="AG66" s="197"/>
      <c r="AH66" s="196"/>
      <c r="AJ66" s="191" t="s">
        <v>413</v>
      </c>
      <c r="AL66" s="196"/>
    </row>
    <row r="67" spans="1:39" s="193" customFormat="1" ht="15" x14ac:dyDescent="0.25">
      <c r="A67" s="262"/>
      <c r="B67" s="263" t="s">
        <v>61</v>
      </c>
      <c r="C67" s="402" t="s">
        <v>412</v>
      </c>
      <c r="D67" s="402"/>
      <c r="E67" s="402"/>
      <c r="F67" s="402"/>
      <c r="G67" s="402"/>
      <c r="H67" s="264"/>
      <c r="I67" s="265"/>
      <c r="J67" s="265"/>
      <c r="K67" s="265"/>
      <c r="L67" s="267"/>
      <c r="M67" s="265"/>
      <c r="N67" s="267"/>
      <c r="O67" s="265"/>
      <c r="P67" s="268">
        <v>0</v>
      </c>
      <c r="AG67" s="197"/>
      <c r="AH67" s="196"/>
      <c r="AJ67" s="191" t="s">
        <v>415</v>
      </c>
      <c r="AL67" s="196"/>
    </row>
    <row r="68" spans="1:39" s="193" customFormat="1" ht="15" customHeight="1" x14ac:dyDescent="0.25">
      <c r="A68" s="269"/>
      <c r="B68" s="263" t="s">
        <v>575</v>
      </c>
      <c r="C68" s="402" t="s">
        <v>576</v>
      </c>
      <c r="D68" s="402"/>
      <c r="E68" s="402"/>
      <c r="F68" s="402"/>
      <c r="G68" s="402"/>
      <c r="H68" s="264" t="s">
        <v>577</v>
      </c>
      <c r="I68" s="270">
        <v>0.31</v>
      </c>
      <c r="J68" s="277">
        <v>0</v>
      </c>
      <c r="K68" s="277">
        <v>0</v>
      </c>
      <c r="L68" s="284">
        <v>253.96</v>
      </c>
      <c r="M68" s="285">
        <v>1.24</v>
      </c>
      <c r="N68" s="274">
        <v>314.91000000000003</v>
      </c>
      <c r="O68" s="265"/>
      <c r="P68" s="275">
        <v>0</v>
      </c>
      <c r="AG68" s="197"/>
      <c r="AH68" s="196"/>
      <c r="AK68" s="191" t="s">
        <v>416</v>
      </c>
      <c r="AL68" s="196"/>
    </row>
    <row r="69" spans="1:39" s="193" customFormat="1" ht="15" customHeight="1" x14ac:dyDescent="0.25">
      <c r="A69" s="269"/>
      <c r="B69" s="263" t="s">
        <v>578</v>
      </c>
      <c r="C69" s="402" t="s">
        <v>579</v>
      </c>
      <c r="D69" s="402"/>
      <c r="E69" s="402"/>
      <c r="F69" s="402"/>
      <c r="G69" s="402"/>
      <c r="H69" s="264" t="s">
        <v>580</v>
      </c>
      <c r="I69" s="270">
        <v>2.88</v>
      </c>
      <c r="J69" s="277">
        <v>0</v>
      </c>
      <c r="K69" s="277">
        <v>0</v>
      </c>
      <c r="L69" s="284">
        <v>174.93</v>
      </c>
      <c r="M69" s="285">
        <v>1.07</v>
      </c>
      <c r="N69" s="274">
        <v>187.18</v>
      </c>
      <c r="O69" s="265"/>
      <c r="P69" s="275">
        <v>0</v>
      </c>
      <c r="AG69" s="197"/>
      <c r="AH69" s="196"/>
      <c r="AJ69" s="191" t="s">
        <v>417</v>
      </c>
      <c r="AL69" s="196"/>
    </row>
    <row r="70" spans="1:39" s="193" customFormat="1" ht="23.25" customHeight="1" x14ac:dyDescent="0.25">
      <c r="A70" s="269"/>
      <c r="B70" s="263" t="s">
        <v>581</v>
      </c>
      <c r="C70" s="402" t="s">
        <v>582</v>
      </c>
      <c r="D70" s="402"/>
      <c r="E70" s="402"/>
      <c r="F70" s="402"/>
      <c r="G70" s="402"/>
      <c r="H70" s="264" t="s">
        <v>583</v>
      </c>
      <c r="I70" s="266">
        <v>1.2E-4</v>
      </c>
      <c r="J70" s="277">
        <v>0</v>
      </c>
      <c r="K70" s="277">
        <v>0</v>
      </c>
      <c r="L70" s="286">
        <v>195421.95</v>
      </c>
      <c r="M70" s="285">
        <v>1.18</v>
      </c>
      <c r="N70" s="274">
        <v>230597.9</v>
      </c>
      <c r="O70" s="265"/>
      <c r="P70" s="275">
        <v>0</v>
      </c>
      <c r="AG70" s="197"/>
      <c r="AH70" s="196"/>
      <c r="AJ70" s="191" t="s">
        <v>418</v>
      </c>
      <c r="AL70" s="196"/>
    </row>
    <row r="71" spans="1:39" s="193" customFormat="1" ht="23.25" customHeight="1" x14ac:dyDescent="0.25">
      <c r="A71" s="269"/>
      <c r="B71" s="263" t="s">
        <v>584</v>
      </c>
      <c r="C71" s="402" t="s">
        <v>585</v>
      </c>
      <c r="D71" s="402"/>
      <c r="E71" s="402"/>
      <c r="F71" s="402"/>
      <c r="G71" s="402"/>
      <c r="H71" s="264" t="s">
        <v>583</v>
      </c>
      <c r="I71" s="266">
        <v>6.0000000000000002E-5</v>
      </c>
      <c r="J71" s="277">
        <v>0</v>
      </c>
      <c r="K71" s="277">
        <v>0</v>
      </c>
      <c r="L71" s="286">
        <v>709576.9</v>
      </c>
      <c r="M71" s="285">
        <v>0.86</v>
      </c>
      <c r="N71" s="274">
        <v>610236.13</v>
      </c>
      <c r="O71" s="265"/>
      <c r="P71" s="275">
        <v>0</v>
      </c>
      <c r="AG71" s="197"/>
      <c r="AH71" s="196"/>
      <c r="AJ71" s="191" t="s">
        <v>420</v>
      </c>
      <c r="AL71" s="196"/>
    </row>
    <row r="72" spans="1:39" s="193" customFormat="1" ht="15" customHeight="1" x14ac:dyDescent="0.25">
      <c r="A72" s="269"/>
      <c r="B72" s="263" t="s">
        <v>586</v>
      </c>
      <c r="C72" s="402" t="s">
        <v>587</v>
      </c>
      <c r="D72" s="402"/>
      <c r="E72" s="402"/>
      <c r="F72" s="402"/>
      <c r="G72" s="402"/>
      <c r="H72" s="264" t="s">
        <v>583</v>
      </c>
      <c r="I72" s="266">
        <v>3.0000000000000001E-5</v>
      </c>
      <c r="J72" s="277">
        <v>0</v>
      </c>
      <c r="K72" s="277">
        <v>0</v>
      </c>
      <c r="L72" s="286">
        <v>945143.92</v>
      </c>
      <c r="M72" s="285">
        <v>0.86</v>
      </c>
      <c r="N72" s="274">
        <v>812823.77</v>
      </c>
      <c r="O72" s="265"/>
      <c r="P72" s="275">
        <v>0</v>
      </c>
      <c r="AG72" s="197"/>
      <c r="AH72" s="196"/>
      <c r="AL72" s="196" t="s">
        <v>421</v>
      </c>
    </row>
    <row r="73" spans="1:39" s="193" customFormat="1" ht="23.25" customHeight="1" x14ac:dyDescent="0.25">
      <c r="A73" s="269"/>
      <c r="B73" s="263" t="s">
        <v>588</v>
      </c>
      <c r="C73" s="402" t="s">
        <v>589</v>
      </c>
      <c r="D73" s="402"/>
      <c r="E73" s="402"/>
      <c r="F73" s="402"/>
      <c r="G73" s="402"/>
      <c r="H73" s="264" t="s">
        <v>580</v>
      </c>
      <c r="I73" s="270">
        <v>1.74</v>
      </c>
      <c r="J73" s="277">
        <v>0</v>
      </c>
      <c r="K73" s="277">
        <v>0</v>
      </c>
      <c r="L73" s="284">
        <v>79.88</v>
      </c>
      <c r="M73" s="285">
        <v>1.39</v>
      </c>
      <c r="N73" s="274">
        <v>111.03</v>
      </c>
      <c r="O73" s="265"/>
      <c r="P73" s="275">
        <v>0</v>
      </c>
      <c r="AG73" s="197"/>
      <c r="AH73" s="196" t="s">
        <v>487</v>
      </c>
      <c r="AL73" s="196"/>
    </row>
    <row r="74" spans="1:39" s="193" customFormat="1" ht="15" customHeight="1" x14ac:dyDescent="0.25">
      <c r="A74" s="276" t="s">
        <v>132</v>
      </c>
      <c r="B74" s="263" t="s">
        <v>550</v>
      </c>
      <c r="C74" s="402" t="s">
        <v>551</v>
      </c>
      <c r="D74" s="402"/>
      <c r="E74" s="402"/>
      <c r="F74" s="402"/>
      <c r="G74" s="402"/>
      <c r="H74" s="264" t="s">
        <v>419</v>
      </c>
      <c r="I74" s="277">
        <v>2</v>
      </c>
      <c r="J74" s="265"/>
      <c r="K74" s="277">
        <v>2</v>
      </c>
      <c r="L74" s="267"/>
      <c r="M74" s="265"/>
      <c r="N74" s="267"/>
      <c r="O74" s="271">
        <v>0.3</v>
      </c>
      <c r="P74" s="268">
        <v>9.68</v>
      </c>
      <c r="AG74" s="197"/>
      <c r="AH74" s="196"/>
      <c r="AL74" s="196"/>
      <c r="AM74" s="191" t="s">
        <v>426</v>
      </c>
    </row>
    <row r="75" spans="1:39" s="193" customFormat="1" ht="15" customHeight="1" x14ac:dyDescent="0.25">
      <c r="A75" s="278"/>
      <c r="B75" s="279"/>
      <c r="C75" s="416" t="s">
        <v>421</v>
      </c>
      <c r="D75" s="416"/>
      <c r="E75" s="416"/>
      <c r="F75" s="416"/>
      <c r="G75" s="416"/>
      <c r="H75" s="254"/>
      <c r="I75" s="255"/>
      <c r="J75" s="255"/>
      <c r="K75" s="255"/>
      <c r="L75" s="258"/>
      <c r="M75" s="255"/>
      <c r="N75" s="280">
        <v>11446.42</v>
      </c>
      <c r="O75" s="255"/>
      <c r="P75" s="281">
        <v>1373.57</v>
      </c>
      <c r="AG75" s="197"/>
      <c r="AH75" s="196"/>
      <c r="AL75" s="196" t="s">
        <v>421</v>
      </c>
    </row>
    <row r="76" spans="1:39" s="193" customFormat="1" ht="23.25" customHeight="1" x14ac:dyDescent="0.25">
      <c r="A76" s="252" t="s">
        <v>62</v>
      </c>
      <c r="B76" s="253" t="s">
        <v>590</v>
      </c>
      <c r="C76" s="412" t="s">
        <v>591</v>
      </c>
      <c r="D76" s="412"/>
      <c r="E76" s="412"/>
      <c r="F76" s="412"/>
      <c r="G76" s="412"/>
      <c r="H76" s="254" t="s">
        <v>592</v>
      </c>
      <c r="I76" s="255">
        <v>2.8</v>
      </c>
      <c r="J76" s="256">
        <v>1</v>
      </c>
      <c r="K76" s="287">
        <v>2.8</v>
      </c>
      <c r="L76" s="258"/>
      <c r="M76" s="255"/>
      <c r="N76" s="258"/>
      <c r="O76" s="255"/>
      <c r="P76" s="259"/>
      <c r="AG76" s="197"/>
      <c r="AH76" s="196" t="s">
        <v>424</v>
      </c>
      <c r="AL76" s="196"/>
    </row>
    <row r="77" spans="1:39" s="193" customFormat="1" ht="22.5" customHeight="1" x14ac:dyDescent="0.25">
      <c r="A77" s="261"/>
      <c r="B77" s="218" t="s">
        <v>555</v>
      </c>
      <c r="C77" s="414" t="s">
        <v>593</v>
      </c>
      <c r="D77" s="414"/>
      <c r="E77" s="414"/>
      <c r="F77" s="414"/>
      <c r="G77" s="414"/>
      <c r="H77" s="414"/>
      <c r="I77" s="414"/>
      <c r="J77" s="414"/>
      <c r="K77" s="414"/>
      <c r="L77" s="414"/>
      <c r="M77" s="414"/>
      <c r="N77" s="414"/>
      <c r="O77" s="414"/>
      <c r="P77" s="415"/>
      <c r="AG77" s="197"/>
      <c r="AH77" s="196"/>
      <c r="AI77" s="191" t="s">
        <v>409</v>
      </c>
      <c r="AL77" s="196"/>
    </row>
    <row r="78" spans="1:39" s="193" customFormat="1" ht="15" x14ac:dyDescent="0.25">
      <c r="A78" s="262"/>
      <c r="B78" s="263" t="s">
        <v>64</v>
      </c>
      <c r="C78" s="402" t="s">
        <v>547</v>
      </c>
      <c r="D78" s="402"/>
      <c r="E78" s="402"/>
      <c r="F78" s="402"/>
      <c r="G78" s="402"/>
      <c r="H78" s="264" t="s">
        <v>414</v>
      </c>
      <c r="I78" s="265"/>
      <c r="J78" s="265"/>
      <c r="K78" s="270">
        <v>28.84</v>
      </c>
      <c r="L78" s="267"/>
      <c r="M78" s="265"/>
      <c r="N78" s="267"/>
      <c r="O78" s="265"/>
      <c r="P78" s="275">
        <v>8812.35</v>
      </c>
      <c r="AG78" s="197"/>
      <c r="AH78" s="196"/>
      <c r="AI78" s="191" t="s">
        <v>410</v>
      </c>
      <c r="AL78" s="196"/>
    </row>
    <row r="79" spans="1:39" s="193" customFormat="1" ht="15" customHeight="1" x14ac:dyDescent="0.25">
      <c r="A79" s="269"/>
      <c r="B79" s="263" t="s">
        <v>594</v>
      </c>
      <c r="C79" s="402" t="s">
        <v>595</v>
      </c>
      <c r="D79" s="402"/>
      <c r="E79" s="402"/>
      <c r="F79" s="402"/>
      <c r="G79" s="402"/>
      <c r="H79" s="264" t="s">
        <v>414</v>
      </c>
      <c r="I79" s="271">
        <v>20.6</v>
      </c>
      <c r="J79" s="271">
        <v>0.5</v>
      </c>
      <c r="K79" s="270">
        <v>28.84</v>
      </c>
      <c r="L79" s="272"/>
      <c r="M79" s="273"/>
      <c r="N79" s="274">
        <v>305.56</v>
      </c>
      <c r="O79" s="265"/>
      <c r="P79" s="275">
        <v>8812.35</v>
      </c>
      <c r="AG79" s="197"/>
      <c r="AH79" s="196"/>
      <c r="AI79" s="191" t="s">
        <v>411</v>
      </c>
      <c r="AL79" s="196"/>
    </row>
    <row r="80" spans="1:39" s="193" customFormat="1" ht="15" x14ac:dyDescent="0.25">
      <c r="A80" s="262"/>
      <c r="B80" s="263" t="s">
        <v>63</v>
      </c>
      <c r="C80" s="402" t="s">
        <v>410</v>
      </c>
      <c r="D80" s="402"/>
      <c r="E80" s="402"/>
      <c r="F80" s="402"/>
      <c r="G80" s="402"/>
      <c r="H80" s="264"/>
      <c r="I80" s="265"/>
      <c r="J80" s="265"/>
      <c r="K80" s="265"/>
      <c r="L80" s="267"/>
      <c r="M80" s="265"/>
      <c r="N80" s="267"/>
      <c r="O80" s="265"/>
      <c r="P80" s="275">
        <v>5900.13</v>
      </c>
      <c r="AG80" s="197"/>
      <c r="AH80" s="196"/>
      <c r="AI80" s="191" t="s">
        <v>412</v>
      </c>
      <c r="AL80" s="196"/>
    </row>
    <row r="81" spans="1:39" s="193" customFormat="1" ht="15" x14ac:dyDescent="0.25">
      <c r="A81" s="262"/>
      <c r="B81" s="263"/>
      <c r="C81" s="402" t="s">
        <v>559</v>
      </c>
      <c r="D81" s="402"/>
      <c r="E81" s="402"/>
      <c r="F81" s="402"/>
      <c r="G81" s="402"/>
      <c r="H81" s="264" t="s">
        <v>414</v>
      </c>
      <c r="I81" s="265"/>
      <c r="J81" s="265"/>
      <c r="K81" s="270">
        <v>3.99</v>
      </c>
      <c r="L81" s="267"/>
      <c r="M81" s="265"/>
      <c r="N81" s="267"/>
      <c r="O81" s="265"/>
      <c r="P81" s="275">
        <v>1377.66</v>
      </c>
      <c r="AG81" s="197"/>
      <c r="AH81" s="196"/>
      <c r="AJ81" s="191" t="s">
        <v>413</v>
      </c>
      <c r="AL81" s="196"/>
    </row>
    <row r="82" spans="1:39" s="193" customFormat="1" ht="15" customHeight="1" x14ac:dyDescent="0.25">
      <c r="A82" s="269"/>
      <c r="B82" s="263" t="s">
        <v>596</v>
      </c>
      <c r="C82" s="402" t="s">
        <v>597</v>
      </c>
      <c r="D82" s="402"/>
      <c r="E82" s="402"/>
      <c r="F82" s="402"/>
      <c r="G82" s="402"/>
      <c r="H82" s="264" t="s">
        <v>562</v>
      </c>
      <c r="I82" s="270">
        <v>1.01</v>
      </c>
      <c r="J82" s="271">
        <v>0.5</v>
      </c>
      <c r="K82" s="288">
        <v>1.4139999999999999</v>
      </c>
      <c r="L82" s="286">
        <v>1689.57</v>
      </c>
      <c r="M82" s="285">
        <v>1.36</v>
      </c>
      <c r="N82" s="274">
        <v>2297.8200000000002</v>
      </c>
      <c r="O82" s="265"/>
      <c r="P82" s="275">
        <v>3249.12</v>
      </c>
      <c r="AG82" s="197"/>
      <c r="AH82" s="196"/>
      <c r="AJ82" s="191" t="s">
        <v>415</v>
      </c>
      <c r="AL82" s="196"/>
    </row>
    <row r="83" spans="1:39" s="193" customFormat="1" ht="15" customHeight="1" x14ac:dyDescent="0.25">
      <c r="A83" s="276"/>
      <c r="B83" s="263" t="s">
        <v>598</v>
      </c>
      <c r="C83" s="402" t="s">
        <v>599</v>
      </c>
      <c r="D83" s="402"/>
      <c r="E83" s="402"/>
      <c r="F83" s="402"/>
      <c r="G83" s="402"/>
      <c r="H83" s="264" t="s">
        <v>414</v>
      </c>
      <c r="I83" s="270">
        <v>1.01</v>
      </c>
      <c r="J83" s="271">
        <v>0.5</v>
      </c>
      <c r="K83" s="288">
        <v>1.4139999999999999</v>
      </c>
      <c r="L83" s="267"/>
      <c r="M83" s="265"/>
      <c r="N83" s="283">
        <v>340.99</v>
      </c>
      <c r="O83" s="265"/>
      <c r="P83" s="268">
        <v>482.16</v>
      </c>
      <c r="AG83" s="197"/>
      <c r="AH83" s="196"/>
      <c r="AK83" s="191" t="s">
        <v>416</v>
      </c>
      <c r="AL83" s="196"/>
    </row>
    <row r="84" spans="1:39" s="193" customFormat="1" ht="15" customHeight="1" x14ac:dyDescent="0.25">
      <c r="A84" s="269"/>
      <c r="B84" s="263" t="s">
        <v>560</v>
      </c>
      <c r="C84" s="402" t="s">
        <v>561</v>
      </c>
      <c r="D84" s="402"/>
      <c r="E84" s="402"/>
      <c r="F84" s="402"/>
      <c r="G84" s="402"/>
      <c r="H84" s="264" t="s">
        <v>562</v>
      </c>
      <c r="I84" s="270">
        <v>0.92</v>
      </c>
      <c r="J84" s="271">
        <v>0.5</v>
      </c>
      <c r="K84" s="288">
        <v>1.288</v>
      </c>
      <c r="L84" s="272"/>
      <c r="M84" s="273"/>
      <c r="N84" s="274">
        <v>1435.78</v>
      </c>
      <c r="O84" s="265"/>
      <c r="P84" s="275">
        <v>1849.28</v>
      </c>
      <c r="AG84" s="197"/>
      <c r="AH84" s="196"/>
      <c r="AJ84" s="191" t="s">
        <v>417</v>
      </c>
      <c r="AL84" s="196"/>
    </row>
    <row r="85" spans="1:39" s="193" customFormat="1" ht="23.25" customHeight="1" x14ac:dyDescent="0.25">
      <c r="A85" s="276"/>
      <c r="B85" s="263" t="s">
        <v>563</v>
      </c>
      <c r="C85" s="402" t="s">
        <v>564</v>
      </c>
      <c r="D85" s="402"/>
      <c r="E85" s="402"/>
      <c r="F85" s="402"/>
      <c r="G85" s="402"/>
      <c r="H85" s="264" t="s">
        <v>414</v>
      </c>
      <c r="I85" s="270">
        <v>0.92</v>
      </c>
      <c r="J85" s="271">
        <v>0.5</v>
      </c>
      <c r="K85" s="288">
        <v>1.288</v>
      </c>
      <c r="L85" s="267"/>
      <c r="M85" s="265"/>
      <c r="N85" s="283">
        <v>398.56</v>
      </c>
      <c r="O85" s="265"/>
      <c r="P85" s="268">
        <v>513.35</v>
      </c>
      <c r="AG85" s="197"/>
      <c r="AH85" s="196"/>
      <c r="AJ85" s="191" t="s">
        <v>418</v>
      </c>
      <c r="AL85" s="196"/>
    </row>
    <row r="86" spans="1:39" s="193" customFormat="1" ht="23.25" customHeight="1" x14ac:dyDescent="0.25">
      <c r="A86" s="269"/>
      <c r="B86" s="263" t="s">
        <v>565</v>
      </c>
      <c r="C86" s="402" t="s">
        <v>566</v>
      </c>
      <c r="D86" s="402"/>
      <c r="E86" s="402"/>
      <c r="F86" s="402"/>
      <c r="G86" s="402"/>
      <c r="H86" s="264" t="s">
        <v>562</v>
      </c>
      <c r="I86" s="270">
        <v>0.92</v>
      </c>
      <c r="J86" s="271">
        <v>0.5</v>
      </c>
      <c r="K86" s="288">
        <v>1.288</v>
      </c>
      <c r="L86" s="272"/>
      <c r="M86" s="273"/>
      <c r="N86" s="274">
        <v>554.54</v>
      </c>
      <c r="O86" s="265"/>
      <c r="P86" s="275">
        <v>714.25</v>
      </c>
      <c r="AG86" s="197"/>
      <c r="AH86" s="196"/>
      <c r="AJ86" s="191" t="s">
        <v>420</v>
      </c>
      <c r="AL86" s="196"/>
    </row>
    <row r="87" spans="1:39" s="193" customFormat="1" ht="15" customHeight="1" x14ac:dyDescent="0.25">
      <c r="A87" s="276"/>
      <c r="B87" s="263" t="s">
        <v>567</v>
      </c>
      <c r="C87" s="402" t="s">
        <v>568</v>
      </c>
      <c r="D87" s="402"/>
      <c r="E87" s="402"/>
      <c r="F87" s="402"/>
      <c r="G87" s="402"/>
      <c r="H87" s="264" t="s">
        <v>414</v>
      </c>
      <c r="I87" s="270">
        <v>0.92</v>
      </c>
      <c r="J87" s="271">
        <v>0.5</v>
      </c>
      <c r="K87" s="288">
        <v>1.288</v>
      </c>
      <c r="L87" s="267"/>
      <c r="M87" s="265"/>
      <c r="N87" s="283">
        <v>296.7</v>
      </c>
      <c r="O87" s="265"/>
      <c r="P87" s="268">
        <v>382.15</v>
      </c>
      <c r="AG87" s="197"/>
      <c r="AH87" s="196"/>
      <c r="AL87" s="196" t="s">
        <v>421</v>
      </c>
    </row>
    <row r="88" spans="1:39" s="193" customFormat="1" ht="24" customHeight="1" x14ac:dyDescent="0.25">
      <c r="A88" s="269"/>
      <c r="B88" s="263" t="s">
        <v>600</v>
      </c>
      <c r="C88" s="402" t="s">
        <v>601</v>
      </c>
      <c r="D88" s="402"/>
      <c r="E88" s="402"/>
      <c r="F88" s="402"/>
      <c r="G88" s="402"/>
      <c r="H88" s="264" t="s">
        <v>562</v>
      </c>
      <c r="I88" s="270">
        <v>0.33</v>
      </c>
      <c r="J88" s="271">
        <v>0.5</v>
      </c>
      <c r="K88" s="288">
        <v>0.46200000000000002</v>
      </c>
      <c r="L88" s="272"/>
      <c r="M88" s="273"/>
      <c r="N88" s="274">
        <v>72.86</v>
      </c>
      <c r="O88" s="265"/>
      <c r="P88" s="275">
        <v>33.659999999999997</v>
      </c>
      <c r="AG88" s="197"/>
      <c r="AH88" s="196" t="s">
        <v>425</v>
      </c>
      <c r="AL88" s="196"/>
    </row>
    <row r="89" spans="1:39" s="193" customFormat="1" ht="24" customHeight="1" x14ac:dyDescent="0.25">
      <c r="A89" s="269"/>
      <c r="B89" s="263" t="s">
        <v>569</v>
      </c>
      <c r="C89" s="402" t="s">
        <v>570</v>
      </c>
      <c r="D89" s="402"/>
      <c r="E89" s="402"/>
      <c r="F89" s="402"/>
      <c r="G89" s="402"/>
      <c r="H89" s="264" t="s">
        <v>562</v>
      </c>
      <c r="I89" s="270">
        <v>2.33</v>
      </c>
      <c r="J89" s="271">
        <v>0.5</v>
      </c>
      <c r="K89" s="288">
        <v>3.262</v>
      </c>
      <c r="L89" s="272"/>
      <c r="M89" s="273"/>
      <c r="N89" s="274">
        <v>16.5</v>
      </c>
      <c r="O89" s="265"/>
      <c r="P89" s="275">
        <v>53.82</v>
      </c>
      <c r="AG89" s="197"/>
      <c r="AH89" s="196"/>
      <c r="AL89" s="196"/>
      <c r="AM89" s="191" t="s">
        <v>426</v>
      </c>
    </row>
    <row r="90" spans="1:39" s="193" customFormat="1" ht="15" customHeight="1" x14ac:dyDescent="0.25">
      <c r="A90" s="262"/>
      <c r="B90" s="263" t="s">
        <v>61</v>
      </c>
      <c r="C90" s="402" t="s">
        <v>412</v>
      </c>
      <c r="D90" s="402"/>
      <c r="E90" s="402"/>
      <c r="F90" s="402"/>
      <c r="G90" s="402"/>
      <c r="H90" s="264"/>
      <c r="I90" s="265"/>
      <c r="J90" s="265"/>
      <c r="K90" s="265"/>
      <c r="L90" s="267"/>
      <c r="M90" s="265"/>
      <c r="N90" s="267"/>
      <c r="O90" s="265"/>
      <c r="P90" s="268">
        <v>0</v>
      </c>
      <c r="AG90" s="197"/>
      <c r="AH90" s="196"/>
      <c r="AL90" s="196" t="s">
        <v>421</v>
      </c>
    </row>
    <row r="91" spans="1:39" s="193" customFormat="1" ht="15" customHeight="1" x14ac:dyDescent="0.25">
      <c r="A91" s="269"/>
      <c r="B91" s="263" t="s">
        <v>602</v>
      </c>
      <c r="C91" s="402" t="s">
        <v>603</v>
      </c>
      <c r="D91" s="402"/>
      <c r="E91" s="402"/>
      <c r="F91" s="402"/>
      <c r="G91" s="402"/>
      <c r="H91" s="264" t="s">
        <v>604</v>
      </c>
      <c r="I91" s="282">
        <v>0.13439999999999999</v>
      </c>
      <c r="J91" s="277">
        <v>0</v>
      </c>
      <c r="K91" s="277">
        <v>0</v>
      </c>
      <c r="L91" s="272"/>
      <c r="M91" s="273"/>
      <c r="N91" s="274">
        <v>5.55</v>
      </c>
      <c r="O91" s="265"/>
      <c r="P91" s="275">
        <v>0</v>
      </c>
      <c r="AG91" s="197"/>
      <c r="AH91" s="196" t="s">
        <v>486</v>
      </c>
      <c r="AL91" s="196"/>
    </row>
    <row r="92" spans="1:39" s="193" customFormat="1" ht="24.75" customHeight="1" x14ac:dyDescent="0.25">
      <c r="A92" s="269"/>
      <c r="B92" s="263" t="s">
        <v>605</v>
      </c>
      <c r="C92" s="402" t="s">
        <v>606</v>
      </c>
      <c r="D92" s="402"/>
      <c r="E92" s="402"/>
      <c r="F92" s="402"/>
      <c r="G92" s="402"/>
      <c r="H92" s="264" t="s">
        <v>580</v>
      </c>
      <c r="I92" s="271">
        <v>0.2</v>
      </c>
      <c r="J92" s="277">
        <v>0</v>
      </c>
      <c r="K92" s="277">
        <v>0</v>
      </c>
      <c r="L92" s="272"/>
      <c r="M92" s="273"/>
      <c r="N92" s="274">
        <v>177.97</v>
      </c>
      <c r="O92" s="265"/>
      <c r="P92" s="275">
        <v>0</v>
      </c>
      <c r="AG92" s="197"/>
      <c r="AH92" s="196"/>
      <c r="AI92" s="191" t="s">
        <v>409</v>
      </c>
      <c r="AL92" s="196"/>
    </row>
    <row r="93" spans="1:39" s="193" customFormat="1" ht="15" customHeight="1" x14ac:dyDescent="0.25">
      <c r="A93" s="269"/>
      <c r="B93" s="263" t="s">
        <v>578</v>
      </c>
      <c r="C93" s="402" t="s">
        <v>579</v>
      </c>
      <c r="D93" s="402"/>
      <c r="E93" s="402"/>
      <c r="F93" s="402"/>
      <c r="G93" s="402"/>
      <c r="H93" s="264" t="s">
        <v>580</v>
      </c>
      <c r="I93" s="270">
        <v>1.25</v>
      </c>
      <c r="J93" s="277">
        <v>0</v>
      </c>
      <c r="K93" s="277">
        <v>0</v>
      </c>
      <c r="L93" s="284">
        <v>174.93</v>
      </c>
      <c r="M93" s="285">
        <v>1.07</v>
      </c>
      <c r="N93" s="274">
        <v>187.18</v>
      </c>
      <c r="O93" s="265"/>
      <c r="P93" s="275">
        <v>0</v>
      </c>
      <c r="AG93" s="197"/>
      <c r="AH93" s="196"/>
      <c r="AI93" s="191" t="s">
        <v>412</v>
      </c>
      <c r="AL93" s="196"/>
    </row>
    <row r="94" spans="1:39" s="193" customFormat="1" ht="15" customHeight="1" x14ac:dyDescent="0.25">
      <c r="A94" s="269"/>
      <c r="B94" s="263" t="s">
        <v>607</v>
      </c>
      <c r="C94" s="402" t="s">
        <v>608</v>
      </c>
      <c r="D94" s="402"/>
      <c r="E94" s="402"/>
      <c r="F94" s="402"/>
      <c r="G94" s="402"/>
      <c r="H94" s="264" t="s">
        <v>583</v>
      </c>
      <c r="I94" s="288">
        <v>8.1000000000000003E-2</v>
      </c>
      <c r="J94" s="277">
        <v>0</v>
      </c>
      <c r="K94" s="277">
        <v>0</v>
      </c>
      <c r="L94" s="286">
        <v>105278.81</v>
      </c>
      <c r="M94" s="285">
        <v>1.18</v>
      </c>
      <c r="N94" s="274">
        <v>124229</v>
      </c>
      <c r="O94" s="265"/>
      <c r="P94" s="275">
        <v>0</v>
      </c>
      <c r="AG94" s="197"/>
      <c r="AH94" s="196"/>
      <c r="AJ94" s="191" t="s">
        <v>413</v>
      </c>
      <c r="AL94" s="196"/>
    </row>
    <row r="95" spans="1:39" s="193" customFormat="1" ht="22.5" customHeight="1" x14ac:dyDescent="0.25">
      <c r="A95" s="269"/>
      <c r="B95" s="263" t="s">
        <v>609</v>
      </c>
      <c r="C95" s="402" t="s">
        <v>610</v>
      </c>
      <c r="D95" s="402"/>
      <c r="E95" s="402"/>
      <c r="F95" s="402"/>
      <c r="G95" s="402"/>
      <c r="H95" s="264" t="s">
        <v>583</v>
      </c>
      <c r="I95" s="282">
        <v>4.0000000000000002E-4</v>
      </c>
      <c r="J95" s="277">
        <v>0</v>
      </c>
      <c r="K95" s="277">
        <v>0</v>
      </c>
      <c r="L95" s="286">
        <v>70310.45</v>
      </c>
      <c r="M95" s="289">
        <v>0.9</v>
      </c>
      <c r="N95" s="274">
        <v>63279.41</v>
      </c>
      <c r="O95" s="265"/>
      <c r="P95" s="275">
        <v>0</v>
      </c>
      <c r="AG95" s="197"/>
      <c r="AH95" s="196"/>
      <c r="AK95" s="191" t="s">
        <v>416</v>
      </c>
      <c r="AL95" s="196"/>
    </row>
    <row r="96" spans="1:39" s="193" customFormat="1" ht="15" customHeight="1" x14ac:dyDescent="0.25">
      <c r="A96" s="269"/>
      <c r="B96" s="263" t="s">
        <v>588</v>
      </c>
      <c r="C96" s="402" t="s">
        <v>589</v>
      </c>
      <c r="D96" s="402"/>
      <c r="E96" s="402"/>
      <c r="F96" s="402"/>
      <c r="G96" s="402"/>
      <c r="H96" s="264" t="s">
        <v>580</v>
      </c>
      <c r="I96" s="270">
        <v>8.17</v>
      </c>
      <c r="J96" s="277">
        <v>0</v>
      </c>
      <c r="K96" s="277">
        <v>0</v>
      </c>
      <c r="L96" s="284">
        <v>79.88</v>
      </c>
      <c r="M96" s="285">
        <v>1.39</v>
      </c>
      <c r="N96" s="274">
        <v>111.03</v>
      </c>
      <c r="O96" s="265"/>
      <c r="P96" s="275">
        <v>0</v>
      </c>
      <c r="AG96" s="197"/>
      <c r="AH96" s="196"/>
      <c r="AJ96" s="191" t="s">
        <v>417</v>
      </c>
      <c r="AL96" s="196"/>
    </row>
    <row r="97" spans="1:41" s="193" customFormat="1" ht="23.25" customHeight="1" x14ac:dyDescent="0.25">
      <c r="A97" s="269"/>
      <c r="B97" s="263" t="s">
        <v>611</v>
      </c>
      <c r="C97" s="402" t="s">
        <v>612</v>
      </c>
      <c r="D97" s="402"/>
      <c r="E97" s="402"/>
      <c r="F97" s="402"/>
      <c r="G97" s="402"/>
      <c r="H97" s="264" t="s">
        <v>613</v>
      </c>
      <c r="I97" s="271">
        <v>0.1</v>
      </c>
      <c r="J97" s="277">
        <v>0</v>
      </c>
      <c r="K97" s="277">
        <v>0</v>
      </c>
      <c r="L97" s="284">
        <v>944.69</v>
      </c>
      <c r="M97" s="285">
        <v>1.05</v>
      </c>
      <c r="N97" s="274">
        <v>991.92</v>
      </c>
      <c r="O97" s="265"/>
      <c r="P97" s="275">
        <v>0</v>
      </c>
      <c r="AG97" s="197"/>
      <c r="AH97" s="196"/>
      <c r="AJ97" s="191" t="s">
        <v>418</v>
      </c>
      <c r="AL97" s="196"/>
    </row>
    <row r="98" spans="1:41" s="193" customFormat="1" ht="23.25" customHeight="1" x14ac:dyDescent="0.25">
      <c r="A98" s="276" t="s">
        <v>123</v>
      </c>
      <c r="B98" s="263" t="s">
        <v>550</v>
      </c>
      <c r="C98" s="402" t="s">
        <v>551</v>
      </c>
      <c r="D98" s="402"/>
      <c r="E98" s="402"/>
      <c r="F98" s="402"/>
      <c r="G98" s="402"/>
      <c r="H98" s="264" t="s">
        <v>419</v>
      </c>
      <c r="I98" s="277">
        <v>2</v>
      </c>
      <c r="J98" s="265"/>
      <c r="K98" s="277">
        <v>2</v>
      </c>
      <c r="L98" s="267"/>
      <c r="M98" s="265"/>
      <c r="N98" s="267"/>
      <c r="O98" s="271">
        <v>0.5</v>
      </c>
      <c r="P98" s="268">
        <v>176.25</v>
      </c>
      <c r="AG98" s="197"/>
      <c r="AH98" s="196"/>
      <c r="AJ98" s="191" t="s">
        <v>420</v>
      </c>
      <c r="AL98" s="196"/>
    </row>
    <row r="99" spans="1:41" s="193" customFormat="1" ht="15" customHeight="1" x14ac:dyDescent="0.25">
      <c r="A99" s="278"/>
      <c r="B99" s="279"/>
      <c r="C99" s="416" t="s">
        <v>421</v>
      </c>
      <c r="D99" s="416"/>
      <c r="E99" s="416"/>
      <c r="F99" s="416"/>
      <c r="G99" s="416"/>
      <c r="H99" s="254"/>
      <c r="I99" s="255"/>
      <c r="J99" s="255"/>
      <c r="K99" s="255"/>
      <c r="L99" s="258"/>
      <c r="M99" s="255"/>
      <c r="N99" s="280">
        <v>11195.58</v>
      </c>
      <c r="O99" s="255"/>
      <c r="P99" s="281">
        <v>31347.61</v>
      </c>
      <c r="AG99" s="197"/>
      <c r="AH99" s="196"/>
      <c r="AL99" s="196" t="s">
        <v>421</v>
      </c>
    </row>
    <row r="100" spans="1:41" s="193" customFormat="1" ht="22.5" customHeight="1" x14ac:dyDescent="0.25">
      <c r="A100" s="252" t="s">
        <v>61</v>
      </c>
      <c r="B100" s="253" t="s">
        <v>552</v>
      </c>
      <c r="C100" s="412" t="s">
        <v>614</v>
      </c>
      <c r="D100" s="412"/>
      <c r="E100" s="412"/>
      <c r="F100" s="412"/>
      <c r="G100" s="412"/>
      <c r="H100" s="254" t="s">
        <v>554</v>
      </c>
      <c r="I100" s="255">
        <v>0.12</v>
      </c>
      <c r="J100" s="256">
        <v>1</v>
      </c>
      <c r="K100" s="257">
        <v>0.12</v>
      </c>
      <c r="L100" s="258"/>
      <c r="M100" s="255"/>
      <c r="N100" s="258"/>
      <c r="O100" s="255"/>
      <c r="P100" s="259"/>
      <c r="AG100" s="197"/>
      <c r="AH100" s="196" t="s">
        <v>427</v>
      </c>
      <c r="AL100" s="196"/>
    </row>
    <row r="101" spans="1:41" s="193" customFormat="1" ht="15" customHeight="1" x14ac:dyDescent="0.25">
      <c r="A101" s="262"/>
      <c r="B101" s="263" t="s">
        <v>64</v>
      </c>
      <c r="C101" s="402" t="s">
        <v>547</v>
      </c>
      <c r="D101" s="402"/>
      <c r="E101" s="402"/>
      <c r="F101" s="402"/>
      <c r="G101" s="402"/>
      <c r="H101" s="264" t="s">
        <v>414</v>
      </c>
      <c r="I101" s="265"/>
      <c r="J101" s="265"/>
      <c r="K101" s="288">
        <v>5.4359999999999999</v>
      </c>
      <c r="L101" s="267"/>
      <c r="M101" s="265"/>
      <c r="N101" s="267"/>
      <c r="O101" s="265"/>
      <c r="P101" s="275">
        <v>1612.86</v>
      </c>
      <c r="AG101" s="197"/>
      <c r="AH101" s="196"/>
      <c r="AL101" s="196"/>
      <c r="AM101" s="191" t="s">
        <v>426</v>
      </c>
    </row>
    <row r="102" spans="1:41" s="193" customFormat="1" ht="15" customHeight="1" x14ac:dyDescent="0.25">
      <c r="A102" s="269"/>
      <c r="B102" s="263" t="s">
        <v>557</v>
      </c>
      <c r="C102" s="402" t="s">
        <v>558</v>
      </c>
      <c r="D102" s="402"/>
      <c r="E102" s="402"/>
      <c r="F102" s="402"/>
      <c r="G102" s="402"/>
      <c r="H102" s="264" t="s">
        <v>414</v>
      </c>
      <c r="I102" s="271">
        <v>45.3</v>
      </c>
      <c r="J102" s="265"/>
      <c r="K102" s="288">
        <v>5.4359999999999999</v>
      </c>
      <c r="L102" s="272"/>
      <c r="M102" s="273"/>
      <c r="N102" s="274">
        <v>296.7</v>
      </c>
      <c r="O102" s="265"/>
      <c r="P102" s="275">
        <v>1612.86</v>
      </c>
      <c r="AG102" s="197"/>
      <c r="AH102" s="196"/>
      <c r="AL102" s="196" t="s">
        <v>421</v>
      </c>
    </row>
    <row r="103" spans="1:41" s="193" customFormat="1" ht="15" customHeight="1" x14ac:dyDescent="0.25">
      <c r="A103" s="262"/>
      <c r="B103" s="263" t="s">
        <v>63</v>
      </c>
      <c r="C103" s="402" t="s">
        <v>410</v>
      </c>
      <c r="D103" s="402"/>
      <c r="E103" s="402"/>
      <c r="F103" s="402"/>
      <c r="G103" s="402"/>
      <c r="H103" s="264"/>
      <c r="I103" s="265"/>
      <c r="J103" s="265"/>
      <c r="K103" s="265"/>
      <c r="L103" s="267"/>
      <c r="M103" s="265"/>
      <c r="N103" s="267"/>
      <c r="O103" s="265"/>
      <c r="P103" s="268">
        <v>72.34</v>
      </c>
      <c r="AG103" s="197"/>
      <c r="AH103" s="196" t="s">
        <v>428</v>
      </c>
      <c r="AL103" s="196"/>
    </row>
    <row r="104" spans="1:41" s="193" customFormat="1" ht="15" customHeight="1" x14ac:dyDescent="0.25">
      <c r="A104" s="262"/>
      <c r="B104" s="263"/>
      <c r="C104" s="402" t="s">
        <v>559</v>
      </c>
      <c r="D104" s="402"/>
      <c r="E104" s="402"/>
      <c r="F104" s="402"/>
      <c r="G104" s="402"/>
      <c r="H104" s="264" t="s">
        <v>414</v>
      </c>
      <c r="I104" s="265"/>
      <c r="J104" s="265"/>
      <c r="K104" s="288">
        <v>0.63600000000000001</v>
      </c>
      <c r="L104" s="267"/>
      <c r="M104" s="265"/>
      <c r="N104" s="267"/>
      <c r="O104" s="265"/>
      <c r="P104" s="268">
        <v>191.15</v>
      </c>
      <c r="AG104" s="197"/>
      <c r="AH104" s="196"/>
      <c r="AL104" s="196"/>
      <c r="AM104" s="191" t="s">
        <v>426</v>
      </c>
    </row>
    <row r="105" spans="1:41" s="193" customFormat="1" ht="15" customHeight="1" x14ac:dyDescent="0.25">
      <c r="A105" s="269"/>
      <c r="B105" s="263" t="s">
        <v>560</v>
      </c>
      <c r="C105" s="402" t="s">
        <v>561</v>
      </c>
      <c r="D105" s="402"/>
      <c r="E105" s="402"/>
      <c r="F105" s="402"/>
      <c r="G105" s="402"/>
      <c r="H105" s="264" t="s">
        <v>562</v>
      </c>
      <c r="I105" s="271">
        <v>0.2</v>
      </c>
      <c r="J105" s="265"/>
      <c r="K105" s="288">
        <v>2.4E-2</v>
      </c>
      <c r="L105" s="272"/>
      <c r="M105" s="273"/>
      <c r="N105" s="274">
        <v>1435.78</v>
      </c>
      <c r="O105" s="265"/>
      <c r="P105" s="275">
        <v>34.46</v>
      </c>
      <c r="AG105" s="197"/>
      <c r="AH105" s="196"/>
      <c r="AL105" s="196" t="s">
        <v>421</v>
      </c>
    </row>
    <row r="106" spans="1:41" s="193" customFormat="1" ht="0" hidden="1" customHeight="1" x14ac:dyDescent="0.25">
      <c r="A106" s="276"/>
      <c r="B106" s="263" t="s">
        <v>563</v>
      </c>
      <c r="C106" s="402" t="s">
        <v>564</v>
      </c>
      <c r="D106" s="402"/>
      <c r="E106" s="402"/>
      <c r="F106" s="402"/>
      <c r="G106" s="402"/>
      <c r="H106" s="264" t="s">
        <v>414</v>
      </c>
      <c r="I106" s="271">
        <v>0.2</v>
      </c>
      <c r="J106" s="265"/>
      <c r="K106" s="288">
        <v>2.4E-2</v>
      </c>
      <c r="L106" s="267"/>
      <c r="M106" s="265"/>
      <c r="N106" s="283">
        <v>398.56</v>
      </c>
      <c r="O106" s="265"/>
      <c r="P106" s="268">
        <v>9.57</v>
      </c>
      <c r="AG106" s="197"/>
      <c r="AH106" s="196"/>
      <c r="AL106" s="196"/>
    </row>
    <row r="107" spans="1:41" s="193" customFormat="1" ht="11.25" hidden="1" customHeight="1" x14ac:dyDescent="0.25">
      <c r="A107" s="269"/>
      <c r="B107" s="263" t="s">
        <v>565</v>
      </c>
      <c r="C107" s="402" t="s">
        <v>566</v>
      </c>
      <c r="D107" s="402"/>
      <c r="E107" s="402"/>
      <c r="F107" s="402"/>
      <c r="G107" s="402"/>
      <c r="H107" s="264" t="s">
        <v>562</v>
      </c>
      <c r="I107" s="271">
        <v>0.2</v>
      </c>
      <c r="J107" s="265"/>
      <c r="K107" s="288">
        <v>2.4E-2</v>
      </c>
      <c r="L107" s="272"/>
      <c r="M107" s="273"/>
      <c r="N107" s="274">
        <v>554.54</v>
      </c>
      <c r="O107" s="265"/>
      <c r="P107" s="275">
        <v>13.31</v>
      </c>
    </row>
    <row r="108" spans="1:41" s="193" customFormat="1" ht="15" customHeight="1" x14ac:dyDescent="0.25">
      <c r="A108" s="276"/>
      <c r="B108" s="263" t="s">
        <v>567</v>
      </c>
      <c r="C108" s="402" t="s">
        <v>568</v>
      </c>
      <c r="D108" s="402"/>
      <c r="E108" s="402"/>
      <c r="F108" s="402"/>
      <c r="G108" s="402"/>
      <c r="H108" s="264" t="s">
        <v>414</v>
      </c>
      <c r="I108" s="271">
        <v>0.2</v>
      </c>
      <c r="J108" s="265"/>
      <c r="K108" s="288">
        <v>2.4E-2</v>
      </c>
      <c r="L108" s="267"/>
      <c r="M108" s="265"/>
      <c r="N108" s="283">
        <v>296.7</v>
      </c>
      <c r="O108" s="265"/>
      <c r="P108" s="268">
        <v>7.12</v>
      </c>
      <c r="AN108" s="196" t="s">
        <v>429</v>
      </c>
    </row>
    <row r="109" spans="1:41" s="193" customFormat="1" ht="22.5" customHeight="1" x14ac:dyDescent="0.25">
      <c r="A109" s="269"/>
      <c r="B109" s="263" t="s">
        <v>569</v>
      </c>
      <c r="C109" s="402" t="s">
        <v>570</v>
      </c>
      <c r="D109" s="402"/>
      <c r="E109" s="402"/>
      <c r="F109" s="402"/>
      <c r="G109" s="402"/>
      <c r="H109" s="264" t="s">
        <v>562</v>
      </c>
      <c r="I109" s="270">
        <v>1.69</v>
      </c>
      <c r="J109" s="265"/>
      <c r="K109" s="282">
        <v>0.20280000000000001</v>
      </c>
      <c r="L109" s="272"/>
      <c r="M109" s="273"/>
      <c r="N109" s="274">
        <v>16.5</v>
      </c>
      <c r="O109" s="265"/>
      <c r="P109" s="275">
        <v>3.35</v>
      </c>
      <c r="AN109" s="196"/>
      <c r="AO109" s="191" t="s">
        <v>430</v>
      </c>
    </row>
    <row r="110" spans="1:41" s="193" customFormat="1" ht="15" customHeight="1" x14ac:dyDescent="0.25">
      <c r="A110" s="269"/>
      <c r="B110" s="263" t="s">
        <v>571</v>
      </c>
      <c r="C110" s="402" t="s">
        <v>572</v>
      </c>
      <c r="D110" s="402"/>
      <c r="E110" s="402"/>
      <c r="F110" s="402"/>
      <c r="G110" s="402"/>
      <c r="H110" s="264" t="s">
        <v>562</v>
      </c>
      <c r="I110" s="270">
        <v>0.86</v>
      </c>
      <c r="J110" s="265"/>
      <c r="K110" s="282">
        <v>0.1032</v>
      </c>
      <c r="L110" s="284">
        <v>23.89</v>
      </c>
      <c r="M110" s="285">
        <v>1.1399999999999999</v>
      </c>
      <c r="N110" s="274">
        <v>27.23</v>
      </c>
      <c r="O110" s="265"/>
      <c r="P110" s="275">
        <v>2.81</v>
      </c>
      <c r="AN110" s="196"/>
      <c r="AO110" s="191" t="s">
        <v>431</v>
      </c>
    </row>
    <row r="111" spans="1:41" s="193" customFormat="1" ht="15" customHeight="1" x14ac:dyDescent="0.25">
      <c r="A111" s="269"/>
      <c r="B111" s="263" t="s">
        <v>573</v>
      </c>
      <c r="C111" s="402" t="s">
        <v>574</v>
      </c>
      <c r="D111" s="402"/>
      <c r="E111" s="402"/>
      <c r="F111" s="402"/>
      <c r="G111" s="402"/>
      <c r="H111" s="264" t="s">
        <v>562</v>
      </c>
      <c r="I111" s="271">
        <v>4.9000000000000004</v>
      </c>
      <c r="J111" s="265"/>
      <c r="K111" s="288">
        <v>0.58799999999999997</v>
      </c>
      <c r="L111" s="284">
        <v>26.76</v>
      </c>
      <c r="M111" s="285">
        <v>1.17</v>
      </c>
      <c r="N111" s="274">
        <v>31.31</v>
      </c>
      <c r="O111" s="265"/>
      <c r="P111" s="275">
        <v>18.41</v>
      </c>
      <c r="AN111" s="196"/>
      <c r="AO111" s="191" t="s">
        <v>432</v>
      </c>
    </row>
    <row r="112" spans="1:41" s="193" customFormat="1" ht="15" customHeight="1" x14ac:dyDescent="0.25">
      <c r="A112" s="276"/>
      <c r="B112" s="263" t="s">
        <v>567</v>
      </c>
      <c r="C112" s="402" t="s">
        <v>568</v>
      </c>
      <c r="D112" s="402"/>
      <c r="E112" s="402"/>
      <c r="F112" s="402"/>
      <c r="G112" s="402"/>
      <c r="H112" s="264" t="s">
        <v>414</v>
      </c>
      <c r="I112" s="271">
        <v>4.9000000000000004</v>
      </c>
      <c r="J112" s="265"/>
      <c r="K112" s="288">
        <v>0.58799999999999997</v>
      </c>
      <c r="L112" s="267"/>
      <c r="M112" s="265"/>
      <c r="N112" s="283">
        <v>296.7</v>
      </c>
      <c r="O112" s="265"/>
      <c r="P112" s="268">
        <v>174.46</v>
      </c>
      <c r="AN112" s="196"/>
      <c r="AO112" s="191" t="s">
        <v>433</v>
      </c>
    </row>
    <row r="113" spans="1:42" s="193" customFormat="1" ht="15" customHeight="1" x14ac:dyDescent="0.25">
      <c r="A113" s="262"/>
      <c r="B113" s="263" t="s">
        <v>61</v>
      </c>
      <c r="C113" s="402" t="s">
        <v>412</v>
      </c>
      <c r="D113" s="402"/>
      <c r="E113" s="402"/>
      <c r="F113" s="402"/>
      <c r="G113" s="402"/>
      <c r="H113" s="264"/>
      <c r="I113" s="265"/>
      <c r="J113" s="265"/>
      <c r="K113" s="265"/>
      <c r="L113" s="267"/>
      <c r="M113" s="265"/>
      <c r="N113" s="267"/>
      <c r="O113" s="265"/>
      <c r="P113" s="268">
        <v>110.22</v>
      </c>
      <c r="AN113" s="196"/>
      <c r="AO113" s="191" t="s">
        <v>434</v>
      </c>
    </row>
    <row r="114" spans="1:42" s="193" customFormat="1" ht="15" customHeight="1" x14ac:dyDescent="0.25">
      <c r="A114" s="269"/>
      <c r="B114" s="263" t="s">
        <v>575</v>
      </c>
      <c r="C114" s="402" t="s">
        <v>576</v>
      </c>
      <c r="D114" s="402"/>
      <c r="E114" s="402"/>
      <c r="F114" s="402"/>
      <c r="G114" s="402"/>
      <c r="H114" s="264" t="s">
        <v>577</v>
      </c>
      <c r="I114" s="270">
        <v>0.31</v>
      </c>
      <c r="J114" s="265"/>
      <c r="K114" s="282">
        <v>3.7199999999999997E-2</v>
      </c>
      <c r="L114" s="284">
        <v>253.96</v>
      </c>
      <c r="M114" s="285">
        <v>1.24</v>
      </c>
      <c r="N114" s="274">
        <v>314.91000000000003</v>
      </c>
      <c r="O114" s="265"/>
      <c r="P114" s="275">
        <v>11.71</v>
      </c>
      <c r="AN114" s="196"/>
      <c r="AO114" s="191" t="s">
        <v>435</v>
      </c>
    </row>
    <row r="115" spans="1:42" s="193" customFormat="1" ht="15" customHeight="1" x14ac:dyDescent="0.25">
      <c r="A115" s="269"/>
      <c r="B115" s="263" t="s">
        <v>578</v>
      </c>
      <c r="C115" s="402" t="s">
        <v>579</v>
      </c>
      <c r="D115" s="402"/>
      <c r="E115" s="402"/>
      <c r="F115" s="402"/>
      <c r="G115" s="402"/>
      <c r="H115" s="264" t="s">
        <v>580</v>
      </c>
      <c r="I115" s="270">
        <v>2.88</v>
      </c>
      <c r="J115" s="265"/>
      <c r="K115" s="282">
        <v>0.34560000000000002</v>
      </c>
      <c r="L115" s="284">
        <v>174.93</v>
      </c>
      <c r="M115" s="285">
        <v>1.07</v>
      </c>
      <c r="N115" s="274">
        <v>187.18</v>
      </c>
      <c r="O115" s="265"/>
      <c r="P115" s="275">
        <v>64.69</v>
      </c>
      <c r="AN115" s="196"/>
      <c r="AO115" s="191" t="s">
        <v>442</v>
      </c>
    </row>
    <row r="116" spans="1:42" s="193" customFormat="1" ht="21.75" customHeight="1" x14ac:dyDescent="0.25">
      <c r="A116" s="269"/>
      <c r="B116" s="263" t="s">
        <v>581</v>
      </c>
      <c r="C116" s="402" t="s">
        <v>582</v>
      </c>
      <c r="D116" s="402"/>
      <c r="E116" s="402"/>
      <c r="F116" s="402"/>
      <c r="G116" s="402"/>
      <c r="H116" s="264" t="s">
        <v>583</v>
      </c>
      <c r="I116" s="266">
        <v>1.2E-4</v>
      </c>
      <c r="J116" s="265"/>
      <c r="K116" s="290">
        <v>1.4399999999999999E-5</v>
      </c>
      <c r="L116" s="286">
        <v>195421.95</v>
      </c>
      <c r="M116" s="285">
        <v>1.18</v>
      </c>
      <c r="N116" s="274">
        <v>230597.9</v>
      </c>
      <c r="O116" s="265"/>
      <c r="P116" s="275">
        <v>3.32</v>
      </c>
      <c r="AN116" s="196"/>
      <c r="AO116" s="191" t="s">
        <v>431</v>
      </c>
    </row>
    <row r="117" spans="1:42" s="193" customFormat="1" ht="23.25" customHeight="1" x14ac:dyDescent="0.25">
      <c r="A117" s="269"/>
      <c r="B117" s="263" t="s">
        <v>584</v>
      </c>
      <c r="C117" s="402" t="s">
        <v>585</v>
      </c>
      <c r="D117" s="402"/>
      <c r="E117" s="402"/>
      <c r="F117" s="402"/>
      <c r="G117" s="402"/>
      <c r="H117" s="264" t="s">
        <v>583</v>
      </c>
      <c r="I117" s="266">
        <v>6.0000000000000002E-5</v>
      </c>
      <c r="J117" s="265"/>
      <c r="K117" s="290">
        <v>7.1999999999999997E-6</v>
      </c>
      <c r="L117" s="286">
        <v>709576.9</v>
      </c>
      <c r="M117" s="285">
        <v>0.86</v>
      </c>
      <c r="N117" s="274">
        <v>610236.13</v>
      </c>
      <c r="O117" s="265"/>
      <c r="P117" s="275">
        <v>4.3899999999999997</v>
      </c>
      <c r="AN117" s="196"/>
      <c r="AO117" s="191" t="s">
        <v>436</v>
      </c>
    </row>
    <row r="118" spans="1:42" s="193" customFormat="1" ht="15" customHeight="1" x14ac:dyDescent="0.25">
      <c r="A118" s="269"/>
      <c r="B118" s="263" t="s">
        <v>586</v>
      </c>
      <c r="C118" s="402" t="s">
        <v>587</v>
      </c>
      <c r="D118" s="402"/>
      <c r="E118" s="402"/>
      <c r="F118" s="402"/>
      <c r="G118" s="402"/>
      <c r="H118" s="264" t="s">
        <v>583</v>
      </c>
      <c r="I118" s="266">
        <v>3.0000000000000001E-5</v>
      </c>
      <c r="J118" s="265"/>
      <c r="K118" s="290">
        <v>3.5999999999999998E-6</v>
      </c>
      <c r="L118" s="286">
        <v>945143.92</v>
      </c>
      <c r="M118" s="285">
        <v>0.86</v>
      </c>
      <c r="N118" s="274">
        <v>812823.77</v>
      </c>
      <c r="O118" s="265"/>
      <c r="P118" s="275">
        <v>2.93</v>
      </c>
      <c r="AN118" s="196"/>
      <c r="AO118" s="191" t="s">
        <v>437</v>
      </c>
    </row>
    <row r="119" spans="1:42" s="193" customFormat="1" ht="15" customHeight="1" x14ac:dyDescent="0.25">
      <c r="A119" s="269"/>
      <c r="B119" s="263" t="s">
        <v>588</v>
      </c>
      <c r="C119" s="402" t="s">
        <v>589</v>
      </c>
      <c r="D119" s="402"/>
      <c r="E119" s="402"/>
      <c r="F119" s="402"/>
      <c r="G119" s="402"/>
      <c r="H119" s="264" t="s">
        <v>580</v>
      </c>
      <c r="I119" s="270">
        <v>1.74</v>
      </c>
      <c r="J119" s="265"/>
      <c r="K119" s="282">
        <v>0.20880000000000001</v>
      </c>
      <c r="L119" s="284">
        <v>79.88</v>
      </c>
      <c r="M119" s="285">
        <v>1.39</v>
      </c>
      <c r="N119" s="274">
        <v>111.03</v>
      </c>
      <c r="O119" s="265"/>
      <c r="P119" s="275">
        <v>23.18</v>
      </c>
      <c r="AN119" s="196"/>
      <c r="AO119" s="191" t="s">
        <v>438</v>
      </c>
    </row>
    <row r="120" spans="1:42" s="193" customFormat="1" ht="15" customHeight="1" x14ac:dyDescent="0.25">
      <c r="A120" s="276" t="s">
        <v>114</v>
      </c>
      <c r="B120" s="263" t="s">
        <v>550</v>
      </c>
      <c r="C120" s="402" t="s">
        <v>551</v>
      </c>
      <c r="D120" s="402"/>
      <c r="E120" s="402"/>
      <c r="F120" s="402"/>
      <c r="G120" s="402"/>
      <c r="H120" s="264" t="s">
        <v>419</v>
      </c>
      <c r="I120" s="277">
        <v>2</v>
      </c>
      <c r="J120" s="265"/>
      <c r="K120" s="277">
        <v>2</v>
      </c>
      <c r="L120" s="267"/>
      <c r="M120" s="265"/>
      <c r="N120" s="267"/>
      <c r="O120" s="265"/>
      <c r="P120" s="268">
        <v>32.26</v>
      </c>
      <c r="AN120" s="196"/>
      <c r="AO120" s="191" t="s">
        <v>439</v>
      </c>
    </row>
    <row r="121" spans="1:42" s="193" customFormat="1" ht="15" customHeight="1" x14ac:dyDescent="0.25">
      <c r="A121" s="278"/>
      <c r="B121" s="279"/>
      <c r="C121" s="416" t="s">
        <v>421</v>
      </c>
      <c r="D121" s="416"/>
      <c r="E121" s="416"/>
      <c r="F121" s="416"/>
      <c r="G121" s="416"/>
      <c r="H121" s="254"/>
      <c r="I121" s="255"/>
      <c r="J121" s="255"/>
      <c r="K121" s="255"/>
      <c r="L121" s="258"/>
      <c r="M121" s="255"/>
      <c r="N121" s="280">
        <v>39073.08</v>
      </c>
      <c r="O121" s="255"/>
      <c r="P121" s="281">
        <v>4688.7700000000004</v>
      </c>
      <c r="AN121" s="196"/>
      <c r="AO121" s="191" t="s">
        <v>440</v>
      </c>
    </row>
    <row r="122" spans="1:42" s="193" customFormat="1" ht="33.75" customHeight="1" x14ac:dyDescent="0.25">
      <c r="A122" s="252" t="s">
        <v>59</v>
      </c>
      <c r="B122" s="253" t="s">
        <v>590</v>
      </c>
      <c r="C122" s="412" t="s">
        <v>615</v>
      </c>
      <c r="D122" s="412"/>
      <c r="E122" s="412"/>
      <c r="F122" s="412"/>
      <c r="G122" s="412"/>
      <c r="H122" s="254" t="s">
        <v>592</v>
      </c>
      <c r="I122" s="255">
        <v>2.8</v>
      </c>
      <c r="J122" s="256">
        <v>1</v>
      </c>
      <c r="K122" s="287">
        <v>2.8</v>
      </c>
      <c r="L122" s="258"/>
      <c r="M122" s="255"/>
      <c r="N122" s="258"/>
      <c r="O122" s="255"/>
      <c r="P122" s="259"/>
      <c r="AN122" s="196"/>
      <c r="AO122" s="191" t="s">
        <v>441</v>
      </c>
    </row>
    <row r="123" spans="1:42" s="193" customFormat="1" ht="15" customHeight="1" x14ac:dyDescent="0.25">
      <c r="A123" s="262"/>
      <c r="B123" s="263" t="s">
        <v>64</v>
      </c>
      <c r="C123" s="402" t="s">
        <v>547</v>
      </c>
      <c r="D123" s="402"/>
      <c r="E123" s="402"/>
      <c r="F123" s="402"/>
      <c r="G123" s="402"/>
      <c r="H123" s="264" t="s">
        <v>414</v>
      </c>
      <c r="I123" s="265"/>
      <c r="J123" s="265"/>
      <c r="K123" s="270">
        <v>57.68</v>
      </c>
      <c r="L123" s="267"/>
      <c r="M123" s="265"/>
      <c r="N123" s="267"/>
      <c r="O123" s="265"/>
      <c r="P123" s="275">
        <v>17624.7</v>
      </c>
      <c r="AN123" s="196"/>
      <c r="AO123" s="191" t="s">
        <v>443</v>
      </c>
    </row>
    <row r="124" spans="1:42" s="193" customFormat="1" ht="15" customHeight="1" x14ac:dyDescent="0.25">
      <c r="A124" s="269"/>
      <c r="B124" s="263" t="s">
        <v>594</v>
      </c>
      <c r="C124" s="402" t="s">
        <v>595</v>
      </c>
      <c r="D124" s="402"/>
      <c r="E124" s="402"/>
      <c r="F124" s="402"/>
      <c r="G124" s="402"/>
      <c r="H124" s="264" t="s">
        <v>414</v>
      </c>
      <c r="I124" s="271">
        <v>20.6</v>
      </c>
      <c r="J124" s="265"/>
      <c r="K124" s="270">
        <v>57.68</v>
      </c>
      <c r="L124" s="272"/>
      <c r="M124" s="273"/>
      <c r="N124" s="274">
        <v>305.56</v>
      </c>
      <c r="O124" s="265"/>
      <c r="P124" s="275">
        <v>17624.7</v>
      </c>
      <c r="AN124" s="196"/>
      <c r="AO124" s="191" t="s">
        <v>444</v>
      </c>
    </row>
    <row r="125" spans="1:42" s="193" customFormat="1" ht="15" customHeight="1" x14ac:dyDescent="0.25">
      <c r="A125" s="262"/>
      <c r="B125" s="263" t="s">
        <v>63</v>
      </c>
      <c r="C125" s="402" t="s">
        <v>410</v>
      </c>
      <c r="D125" s="402"/>
      <c r="E125" s="402"/>
      <c r="F125" s="402"/>
      <c r="G125" s="402"/>
      <c r="H125" s="264"/>
      <c r="I125" s="265"/>
      <c r="J125" s="265"/>
      <c r="K125" s="265"/>
      <c r="L125" s="267"/>
      <c r="M125" s="265"/>
      <c r="N125" s="267"/>
      <c r="O125" s="265"/>
      <c r="P125" s="275">
        <v>11800.27</v>
      </c>
      <c r="AN125" s="196"/>
      <c r="AO125" s="191" t="s">
        <v>445</v>
      </c>
    </row>
    <row r="126" spans="1:42" s="193" customFormat="1" ht="15" customHeight="1" x14ac:dyDescent="0.25">
      <c r="A126" s="262"/>
      <c r="B126" s="263"/>
      <c r="C126" s="402" t="s">
        <v>559</v>
      </c>
      <c r="D126" s="402"/>
      <c r="E126" s="402"/>
      <c r="F126" s="402"/>
      <c r="G126" s="402"/>
      <c r="H126" s="264" t="s">
        <v>414</v>
      </c>
      <c r="I126" s="265"/>
      <c r="J126" s="265"/>
      <c r="K126" s="270">
        <v>7.98</v>
      </c>
      <c r="L126" s="267"/>
      <c r="M126" s="265"/>
      <c r="N126" s="267"/>
      <c r="O126" s="265"/>
      <c r="P126" s="275">
        <v>2755.31</v>
      </c>
      <c r="AN126" s="196"/>
      <c r="AP126" s="196" t="s">
        <v>446</v>
      </c>
    </row>
    <row r="127" spans="1:42" s="193" customFormat="1" ht="13.5" hidden="1" customHeight="1" x14ac:dyDescent="0.25">
      <c r="A127" s="269"/>
      <c r="B127" s="263" t="s">
        <v>596</v>
      </c>
      <c r="C127" s="402" t="s">
        <v>597</v>
      </c>
      <c r="D127" s="402"/>
      <c r="E127" s="402"/>
      <c r="F127" s="402"/>
      <c r="G127" s="402"/>
      <c r="H127" s="264" t="s">
        <v>562</v>
      </c>
      <c r="I127" s="270">
        <v>1.01</v>
      </c>
      <c r="J127" s="265"/>
      <c r="K127" s="288">
        <v>2.8279999999999998</v>
      </c>
      <c r="L127" s="286">
        <v>1689.57</v>
      </c>
      <c r="M127" s="285">
        <v>1.36</v>
      </c>
      <c r="N127" s="274">
        <v>2297.8200000000002</v>
      </c>
      <c r="O127" s="265"/>
      <c r="P127" s="275">
        <v>6498.23</v>
      </c>
    </row>
    <row r="128" spans="1:42" s="193" customFormat="1" ht="14.25" customHeight="1" x14ac:dyDescent="0.25">
      <c r="A128" s="276"/>
      <c r="B128" s="263" t="s">
        <v>598</v>
      </c>
      <c r="C128" s="402" t="s">
        <v>599</v>
      </c>
      <c r="D128" s="402"/>
      <c r="E128" s="402"/>
      <c r="F128" s="402"/>
      <c r="G128" s="402"/>
      <c r="H128" s="264" t="s">
        <v>414</v>
      </c>
      <c r="I128" s="270">
        <v>1.01</v>
      </c>
      <c r="J128" s="265"/>
      <c r="K128" s="288">
        <v>2.8279999999999998</v>
      </c>
      <c r="L128" s="267"/>
      <c r="M128" s="265"/>
      <c r="N128" s="283">
        <v>340.99</v>
      </c>
      <c r="O128" s="265"/>
      <c r="P128" s="268">
        <v>964.32</v>
      </c>
    </row>
    <row r="129" spans="1:42" s="194" customFormat="1" ht="11.25" customHeight="1" x14ac:dyDescent="0.2">
      <c r="A129" s="269"/>
      <c r="B129" s="263" t="s">
        <v>560</v>
      </c>
      <c r="C129" s="402" t="s">
        <v>561</v>
      </c>
      <c r="D129" s="402"/>
      <c r="E129" s="402"/>
      <c r="F129" s="402"/>
      <c r="G129" s="402"/>
      <c r="H129" s="264" t="s">
        <v>562</v>
      </c>
      <c r="I129" s="270">
        <v>0.92</v>
      </c>
      <c r="J129" s="265"/>
      <c r="K129" s="288">
        <v>2.5760000000000001</v>
      </c>
      <c r="L129" s="272"/>
      <c r="M129" s="273"/>
      <c r="N129" s="274">
        <v>1435.78</v>
      </c>
      <c r="O129" s="265"/>
      <c r="P129" s="275">
        <v>3698.57</v>
      </c>
      <c r="V129" s="195"/>
      <c r="W129" s="195"/>
      <c r="X129" s="195"/>
      <c r="Y129" s="195"/>
      <c r="Z129" s="195"/>
      <c r="AA129" s="195"/>
      <c r="AB129" s="195"/>
      <c r="AC129" s="195"/>
      <c r="AD129" s="195"/>
      <c r="AE129" s="195"/>
      <c r="AF129" s="195"/>
      <c r="AG129" s="195"/>
      <c r="AH129" s="195"/>
      <c r="AI129" s="195"/>
      <c r="AJ129" s="195"/>
      <c r="AK129" s="195"/>
      <c r="AL129" s="195"/>
      <c r="AM129" s="195"/>
      <c r="AN129" s="195"/>
      <c r="AO129" s="195"/>
      <c r="AP129" s="195"/>
    </row>
    <row r="130" spans="1:42" s="194" customFormat="1" ht="13.5" customHeight="1" x14ac:dyDescent="0.2">
      <c r="A130" s="276"/>
      <c r="B130" s="263" t="s">
        <v>563</v>
      </c>
      <c r="C130" s="402" t="s">
        <v>564</v>
      </c>
      <c r="D130" s="402"/>
      <c r="E130" s="402"/>
      <c r="F130" s="402"/>
      <c r="G130" s="402"/>
      <c r="H130" s="264" t="s">
        <v>414</v>
      </c>
      <c r="I130" s="270">
        <v>0.92</v>
      </c>
      <c r="J130" s="265"/>
      <c r="K130" s="288">
        <v>2.5760000000000001</v>
      </c>
      <c r="L130" s="267"/>
      <c r="M130" s="265"/>
      <c r="N130" s="283">
        <v>398.56</v>
      </c>
      <c r="O130" s="265"/>
      <c r="P130" s="275">
        <v>1026.69</v>
      </c>
      <c r="V130" s="195"/>
      <c r="W130" s="195"/>
      <c r="X130" s="195"/>
      <c r="Y130" s="195"/>
      <c r="Z130" s="195"/>
      <c r="AA130" s="195"/>
      <c r="AB130" s="195"/>
      <c r="AC130" s="195"/>
      <c r="AD130" s="195"/>
      <c r="AE130" s="195"/>
      <c r="AF130" s="195"/>
      <c r="AG130" s="195"/>
      <c r="AH130" s="195"/>
      <c r="AI130" s="195"/>
      <c r="AJ130" s="195"/>
      <c r="AK130" s="195"/>
      <c r="AL130" s="195"/>
      <c r="AM130" s="195"/>
      <c r="AN130" s="195"/>
      <c r="AO130" s="195"/>
      <c r="AP130" s="195"/>
    </row>
    <row r="131" spans="1:42" s="194" customFormat="1" ht="18.75" customHeight="1" x14ac:dyDescent="0.2">
      <c r="A131" s="269"/>
      <c r="B131" s="263" t="s">
        <v>565</v>
      </c>
      <c r="C131" s="402" t="s">
        <v>566</v>
      </c>
      <c r="D131" s="402"/>
      <c r="E131" s="402"/>
      <c r="F131" s="402"/>
      <c r="G131" s="402"/>
      <c r="H131" s="264" t="s">
        <v>562</v>
      </c>
      <c r="I131" s="270">
        <v>0.92</v>
      </c>
      <c r="J131" s="265"/>
      <c r="K131" s="288">
        <v>2.5760000000000001</v>
      </c>
      <c r="L131" s="272"/>
      <c r="M131" s="273"/>
      <c r="N131" s="274">
        <v>554.54</v>
      </c>
      <c r="O131" s="265"/>
      <c r="P131" s="275">
        <v>1428.5</v>
      </c>
      <c r="V131" s="195"/>
      <c r="W131" s="195"/>
      <c r="X131" s="195"/>
      <c r="Y131" s="195"/>
      <c r="Z131" s="195"/>
      <c r="AA131" s="195"/>
      <c r="AB131" s="195"/>
      <c r="AC131" s="195"/>
      <c r="AD131" s="195"/>
      <c r="AE131" s="195"/>
      <c r="AF131" s="195"/>
      <c r="AG131" s="195"/>
      <c r="AH131" s="195"/>
      <c r="AI131" s="195"/>
      <c r="AJ131" s="195"/>
      <c r="AK131" s="195"/>
      <c r="AL131" s="195"/>
      <c r="AM131" s="195"/>
      <c r="AN131" s="195"/>
      <c r="AO131" s="195"/>
      <c r="AP131" s="195"/>
    </row>
    <row r="132" spans="1:42" s="194" customFormat="1" ht="12.75" customHeight="1" x14ac:dyDescent="0.2">
      <c r="A132" s="276"/>
      <c r="B132" s="263" t="s">
        <v>567</v>
      </c>
      <c r="C132" s="402" t="s">
        <v>568</v>
      </c>
      <c r="D132" s="402"/>
      <c r="E132" s="402"/>
      <c r="F132" s="402"/>
      <c r="G132" s="402"/>
      <c r="H132" s="264" t="s">
        <v>414</v>
      </c>
      <c r="I132" s="270">
        <v>0.92</v>
      </c>
      <c r="J132" s="265"/>
      <c r="K132" s="288">
        <v>2.5760000000000001</v>
      </c>
      <c r="L132" s="267"/>
      <c r="M132" s="265"/>
      <c r="N132" s="283">
        <v>296.7</v>
      </c>
      <c r="O132" s="265"/>
      <c r="P132" s="268">
        <v>764.3</v>
      </c>
      <c r="V132" s="195"/>
      <c r="W132" s="195"/>
      <c r="X132" s="195"/>
      <c r="Y132" s="195"/>
      <c r="Z132" s="195"/>
      <c r="AA132" s="195"/>
      <c r="AB132" s="195"/>
      <c r="AC132" s="195"/>
      <c r="AD132" s="195"/>
      <c r="AE132" s="195"/>
      <c r="AF132" s="195"/>
      <c r="AG132" s="195"/>
      <c r="AH132" s="195"/>
      <c r="AI132" s="195"/>
      <c r="AJ132" s="195"/>
      <c r="AK132" s="195"/>
      <c r="AL132" s="195"/>
      <c r="AM132" s="195"/>
      <c r="AN132" s="195"/>
      <c r="AO132" s="195"/>
      <c r="AP132" s="195"/>
    </row>
    <row r="133" spans="1:42" s="194" customFormat="1" ht="13.5" customHeight="1" x14ac:dyDescent="0.2">
      <c r="A133" s="269"/>
      <c r="B133" s="263" t="s">
        <v>600</v>
      </c>
      <c r="C133" s="402" t="s">
        <v>601</v>
      </c>
      <c r="D133" s="402"/>
      <c r="E133" s="402"/>
      <c r="F133" s="402"/>
      <c r="G133" s="402"/>
      <c r="H133" s="264" t="s">
        <v>562</v>
      </c>
      <c r="I133" s="270">
        <v>0.33</v>
      </c>
      <c r="J133" s="265"/>
      <c r="K133" s="288">
        <v>0.92400000000000004</v>
      </c>
      <c r="L133" s="272"/>
      <c r="M133" s="273"/>
      <c r="N133" s="274">
        <v>72.86</v>
      </c>
      <c r="O133" s="265"/>
      <c r="P133" s="275">
        <v>67.319999999999993</v>
      </c>
      <c r="V133" s="195"/>
      <c r="W133" s="195"/>
      <c r="X133" s="195"/>
      <c r="Y133" s="195"/>
      <c r="Z133" s="195"/>
      <c r="AA133" s="195"/>
      <c r="AB133" s="195"/>
      <c r="AC133" s="195"/>
      <c r="AD133" s="195"/>
      <c r="AE133" s="195"/>
      <c r="AF133" s="195"/>
      <c r="AG133" s="195"/>
      <c r="AH133" s="195"/>
      <c r="AI133" s="195"/>
      <c r="AJ133" s="195"/>
      <c r="AK133" s="195"/>
      <c r="AL133" s="195"/>
      <c r="AM133" s="195"/>
      <c r="AN133" s="195"/>
      <c r="AO133" s="195"/>
      <c r="AP133" s="195"/>
    </row>
    <row r="134" spans="1:42" s="194" customFormat="1" ht="24" customHeight="1" x14ac:dyDescent="0.2">
      <c r="A134" s="269"/>
      <c r="B134" s="263" t="s">
        <v>569</v>
      </c>
      <c r="C134" s="402" t="s">
        <v>570</v>
      </c>
      <c r="D134" s="402"/>
      <c r="E134" s="402"/>
      <c r="F134" s="402"/>
      <c r="G134" s="402"/>
      <c r="H134" s="264" t="s">
        <v>562</v>
      </c>
      <c r="I134" s="270">
        <v>2.33</v>
      </c>
      <c r="J134" s="265"/>
      <c r="K134" s="288">
        <v>6.524</v>
      </c>
      <c r="L134" s="272"/>
      <c r="M134" s="273"/>
      <c r="N134" s="274">
        <v>16.5</v>
      </c>
      <c r="O134" s="265"/>
      <c r="P134" s="275">
        <v>107.65</v>
      </c>
      <c r="V134" s="195"/>
      <c r="W134" s="195"/>
      <c r="X134" s="195"/>
      <c r="Y134" s="195"/>
      <c r="Z134" s="195"/>
      <c r="AA134" s="195"/>
      <c r="AB134" s="195"/>
      <c r="AC134" s="195"/>
      <c r="AD134" s="195"/>
      <c r="AE134" s="195"/>
      <c r="AF134" s="195"/>
      <c r="AG134" s="195"/>
      <c r="AH134" s="195"/>
      <c r="AI134" s="195"/>
      <c r="AJ134" s="195"/>
      <c r="AK134" s="195"/>
      <c r="AL134" s="195"/>
      <c r="AM134" s="195"/>
      <c r="AN134" s="195"/>
      <c r="AO134" s="195"/>
      <c r="AP134" s="195"/>
    </row>
    <row r="135" spans="1:42" s="193" customFormat="1" ht="14.25" customHeight="1" x14ac:dyDescent="0.25">
      <c r="A135" s="262"/>
      <c r="B135" s="263" t="s">
        <v>61</v>
      </c>
      <c r="C135" s="402" t="s">
        <v>412</v>
      </c>
      <c r="D135" s="402"/>
      <c r="E135" s="402"/>
      <c r="F135" s="402"/>
      <c r="G135" s="402"/>
      <c r="H135" s="264"/>
      <c r="I135" s="265"/>
      <c r="J135" s="265"/>
      <c r="K135" s="265"/>
      <c r="L135" s="267"/>
      <c r="M135" s="265"/>
      <c r="N135" s="267"/>
      <c r="O135" s="265"/>
      <c r="P135" s="275">
        <v>31820.55</v>
      </c>
    </row>
    <row r="136" spans="1:42" s="193" customFormat="1" ht="15" customHeight="1" x14ac:dyDescent="0.25">
      <c r="A136" s="269"/>
      <c r="B136" s="263" t="s">
        <v>602</v>
      </c>
      <c r="C136" s="402" t="s">
        <v>603</v>
      </c>
      <c r="D136" s="402"/>
      <c r="E136" s="402"/>
      <c r="F136" s="402"/>
      <c r="G136" s="402"/>
      <c r="H136" s="264" t="s">
        <v>604</v>
      </c>
      <c r="I136" s="282">
        <v>0.13439999999999999</v>
      </c>
      <c r="J136" s="265"/>
      <c r="K136" s="266">
        <v>0.37631999999999999</v>
      </c>
      <c r="L136" s="272"/>
      <c r="M136" s="273"/>
      <c r="N136" s="274">
        <v>5.55</v>
      </c>
      <c r="O136" s="265"/>
      <c r="P136" s="275">
        <v>2.09</v>
      </c>
    </row>
    <row r="137" spans="1:42" ht="11.25" customHeight="1" x14ac:dyDescent="0.2">
      <c r="A137" s="269"/>
      <c r="B137" s="263" t="s">
        <v>605</v>
      </c>
      <c r="C137" s="402" t="s">
        <v>606</v>
      </c>
      <c r="D137" s="402"/>
      <c r="E137" s="402"/>
      <c r="F137" s="402"/>
      <c r="G137" s="402"/>
      <c r="H137" s="264" t="s">
        <v>580</v>
      </c>
      <c r="I137" s="271">
        <v>0.2</v>
      </c>
      <c r="J137" s="265"/>
      <c r="K137" s="270">
        <v>0.56000000000000005</v>
      </c>
      <c r="L137" s="272"/>
      <c r="M137" s="273"/>
      <c r="N137" s="274">
        <v>177.97</v>
      </c>
      <c r="O137" s="265"/>
      <c r="P137" s="275">
        <v>99.66</v>
      </c>
    </row>
    <row r="138" spans="1:42" ht="11.25" customHeight="1" x14ac:dyDescent="0.2">
      <c r="A138" s="269"/>
      <c r="B138" s="263" t="s">
        <v>578</v>
      </c>
      <c r="C138" s="402" t="s">
        <v>579</v>
      </c>
      <c r="D138" s="402"/>
      <c r="E138" s="402"/>
      <c r="F138" s="402"/>
      <c r="G138" s="402"/>
      <c r="H138" s="264" t="s">
        <v>580</v>
      </c>
      <c r="I138" s="270">
        <v>1.25</v>
      </c>
      <c r="J138" s="265"/>
      <c r="K138" s="271">
        <v>3.5</v>
      </c>
      <c r="L138" s="284">
        <v>174.93</v>
      </c>
      <c r="M138" s="285">
        <v>1.07</v>
      </c>
      <c r="N138" s="274">
        <v>187.18</v>
      </c>
      <c r="O138" s="265"/>
      <c r="P138" s="275">
        <v>655.13</v>
      </c>
    </row>
    <row r="139" spans="1:42" ht="11.25" customHeight="1" x14ac:dyDescent="0.2">
      <c r="A139" s="269"/>
      <c r="B139" s="263" t="s">
        <v>607</v>
      </c>
      <c r="C139" s="402" t="s">
        <v>608</v>
      </c>
      <c r="D139" s="402"/>
      <c r="E139" s="402"/>
      <c r="F139" s="402"/>
      <c r="G139" s="402"/>
      <c r="H139" s="264" t="s">
        <v>583</v>
      </c>
      <c r="I139" s="288">
        <v>8.1000000000000003E-2</v>
      </c>
      <c r="J139" s="265"/>
      <c r="K139" s="282">
        <v>0.2268</v>
      </c>
      <c r="L139" s="286">
        <v>105278.81</v>
      </c>
      <c r="M139" s="285">
        <v>1.18</v>
      </c>
      <c r="N139" s="274">
        <v>124229</v>
      </c>
      <c r="O139" s="265"/>
      <c r="P139" s="275">
        <v>28175.14</v>
      </c>
    </row>
    <row r="140" spans="1:42" ht="11.25" customHeight="1" x14ac:dyDescent="0.2">
      <c r="A140" s="269"/>
      <c r="B140" s="263" t="s">
        <v>609</v>
      </c>
      <c r="C140" s="402" t="s">
        <v>610</v>
      </c>
      <c r="D140" s="402"/>
      <c r="E140" s="402"/>
      <c r="F140" s="402"/>
      <c r="G140" s="402"/>
      <c r="H140" s="264" t="s">
        <v>583</v>
      </c>
      <c r="I140" s="282">
        <v>4.0000000000000002E-4</v>
      </c>
      <c r="J140" s="265"/>
      <c r="K140" s="266">
        <v>1.1199999999999999E-3</v>
      </c>
      <c r="L140" s="286">
        <v>70310.45</v>
      </c>
      <c r="M140" s="289">
        <v>0.9</v>
      </c>
      <c r="N140" s="274">
        <v>63279.41</v>
      </c>
      <c r="O140" s="265"/>
      <c r="P140" s="275">
        <v>70.87</v>
      </c>
    </row>
    <row r="141" spans="1:42" ht="11.25" customHeight="1" x14ac:dyDescent="0.2">
      <c r="A141" s="269"/>
      <c r="B141" s="263" t="s">
        <v>588</v>
      </c>
      <c r="C141" s="402" t="s">
        <v>589</v>
      </c>
      <c r="D141" s="402"/>
      <c r="E141" s="402"/>
      <c r="F141" s="402"/>
      <c r="G141" s="402"/>
      <c r="H141" s="264" t="s">
        <v>580</v>
      </c>
      <c r="I141" s="270">
        <v>8.17</v>
      </c>
      <c r="J141" s="265"/>
      <c r="K141" s="288">
        <v>22.876000000000001</v>
      </c>
      <c r="L141" s="284">
        <v>79.88</v>
      </c>
      <c r="M141" s="285">
        <v>1.39</v>
      </c>
      <c r="N141" s="274">
        <v>111.03</v>
      </c>
      <c r="O141" s="265"/>
      <c r="P141" s="275">
        <v>2539.92</v>
      </c>
    </row>
    <row r="142" spans="1:42" ht="11.25" customHeight="1" x14ac:dyDescent="0.2">
      <c r="A142" s="269"/>
      <c r="B142" s="263" t="s">
        <v>611</v>
      </c>
      <c r="C142" s="402" t="s">
        <v>612</v>
      </c>
      <c r="D142" s="402"/>
      <c r="E142" s="402"/>
      <c r="F142" s="402"/>
      <c r="G142" s="402"/>
      <c r="H142" s="264" t="s">
        <v>613</v>
      </c>
      <c r="I142" s="271">
        <v>0.1</v>
      </c>
      <c r="J142" s="265"/>
      <c r="K142" s="270">
        <v>0.28000000000000003</v>
      </c>
      <c r="L142" s="284">
        <v>944.69</v>
      </c>
      <c r="M142" s="285">
        <v>1.05</v>
      </c>
      <c r="N142" s="274">
        <v>991.92</v>
      </c>
      <c r="O142" s="265"/>
      <c r="P142" s="275">
        <v>277.74</v>
      </c>
    </row>
    <row r="143" spans="1:42" ht="11.25" customHeight="1" x14ac:dyDescent="0.2">
      <c r="A143" s="276" t="s">
        <v>99</v>
      </c>
      <c r="B143" s="263" t="s">
        <v>550</v>
      </c>
      <c r="C143" s="402" t="s">
        <v>551</v>
      </c>
      <c r="D143" s="402"/>
      <c r="E143" s="402"/>
      <c r="F143" s="402"/>
      <c r="G143" s="402"/>
      <c r="H143" s="264" t="s">
        <v>419</v>
      </c>
      <c r="I143" s="277">
        <v>2</v>
      </c>
      <c r="J143" s="265"/>
      <c r="K143" s="277">
        <v>2</v>
      </c>
      <c r="L143" s="267"/>
      <c r="M143" s="265"/>
      <c r="N143" s="267"/>
      <c r="O143" s="265"/>
      <c r="P143" s="268">
        <v>352.49</v>
      </c>
    </row>
    <row r="144" spans="1:42" ht="11.25" customHeight="1" x14ac:dyDescent="0.2">
      <c r="A144" s="278"/>
      <c r="B144" s="279"/>
      <c r="C144" s="416" t="s">
        <v>421</v>
      </c>
      <c r="D144" s="416"/>
      <c r="E144" s="416"/>
      <c r="F144" s="416"/>
      <c r="G144" s="416"/>
      <c r="H144" s="254"/>
      <c r="I144" s="255"/>
      <c r="J144" s="255"/>
      <c r="K144" s="255"/>
      <c r="L144" s="258"/>
      <c r="M144" s="255"/>
      <c r="N144" s="280">
        <v>33755.620000000003</v>
      </c>
      <c r="O144" s="255"/>
      <c r="P144" s="281">
        <v>94515.74</v>
      </c>
    </row>
    <row r="145" spans="1:16" ht="24.75" customHeight="1" x14ac:dyDescent="0.2">
      <c r="A145" s="252" t="s">
        <v>58</v>
      </c>
      <c r="B145" s="253" t="s">
        <v>422</v>
      </c>
      <c r="C145" s="412" t="s">
        <v>616</v>
      </c>
      <c r="D145" s="412"/>
      <c r="E145" s="412"/>
      <c r="F145" s="412"/>
      <c r="G145" s="412"/>
      <c r="H145" s="254" t="s">
        <v>617</v>
      </c>
      <c r="I145" s="255">
        <v>1</v>
      </c>
      <c r="J145" s="256">
        <v>1</v>
      </c>
      <c r="K145" s="256">
        <v>1</v>
      </c>
      <c r="L145" s="258"/>
      <c r="M145" s="255"/>
      <c r="N145" s="280">
        <v>718875</v>
      </c>
      <c r="O145" s="255"/>
      <c r="P145" s="281">
        <v>718875</v>
      </c>
    </row>
    <row r="146" spans="1:16" ht="11.25" customHeight="1" x14ac:dyDescent="0.2">
      <c r="A146" s="260"/>
      <c r="B146" s="217"/>
      <c r="C146" s="397" t="s">
        <v>618</v>
      </c>
      <c r="D146" s="397"/>
      <c r="E146" s="397"/>
      <c r="F146" s="397"/>
      <c r="G146" s="397"/>
      <c r="H146" s="397"/>
      <c r="I146" s="397"/>
      <c r="J146" s="397"/>
      <c r="K146" s="397"/>
      <c r="L146" s="397"/>
      <c r="M146" s="397"/>
      <c r="N146" s="397"/>
      <c r="O146" s="397"/>
      <c r="P146" s="413"/>
    </row>
    <row r="147" spans="1:16" ht="11.25" customHeight="1" x14ac:dyDescent="0.2">
      <c r="A147" s="278"/>
      <c r="B147" s="279"/>
      <c r="C147" s="416" t="s">
        <v>421</v>
      </c>
      <c r="D147" s="416"/>
      <c r="E147" s="416"/>
      <c r="F147" s="416"/>
      <c r="G147" s="416"/>
      <c r="H147" s="254"/>
      <c r="I147" s="255"/>
      <c r="J147" s="255"/>
      <c r="K147" s="255"/>
      <c r="L147" s="258"/>
      <c r="M147" s="255"/>
      <c r="N147" s="258"/>
      <c r="O147" s="255"/>
      <c r="P147" s="281">
        <v>718875</v>
      </c>
    </row>
    <row r="148" spans="1:16" ht="22.5" customHeight="1" x14ac:dyDescent="0.2">
      <c r="A148" s="252" t="s">
        <v>56</v>
      </c>
      <c r="B148" s="253" t="s">
        <v>541</v>
      </c>
      <c r="C148" s="412" t="s">
        <v>619</v>
      </c>
      <c r="D148" s="412"/>
      <c r="E148" s="412"/>
      <c r="F148" s="412"/>
      <c r="G148" s="412"/>
      <c r="H148" s="254" t="s">
        <v>543</v>
      </c>
      <c r="I148" s="255">
        <v>0.28000000000000003</v>
      </c>
      <c r="J148" s="256">
        <v>1</v>
      </c>
      <c r="K148" s="257">
        <v>0.28000000000000003</v>
      </c>
      <c r="L148" s="258"/>
      <c r="M148" s="255"/>
      <c r="N148" s="258"/>
      <c r="O148" s="255"/>
      <c r="P148" s="259"/>
    </row>
    <row r="149" spans="1:16" ht="11.25" customHeight="1" x14ac:dyDescent="0.2">
      <c r="A149" s="260"/>
      <c r="B149" s="217"/>
      <c r="C149" s="397" t="s">
        <v>544</v>
      </c>
      <c r="D149" s="397"/>
      <c r="E149" s="397"/>
      <c r="F149" s="397"/>
      <c r="G149" s="397"/>
      <c r="H149" s="397"/>
      <c r="I149" s="397"/>
      <c r="J149" s="397"/>
      <c r="K149" s="397"/>
      <c r="L149" s="397"/>
      <c r="M149" s="397"/>
      <c r="N149" s="397"/>
      <c r="O149" s="397"/>
      <c r="P149" s="413"/>
    </row>
    <row r="150" spans="1:16" ht="11.25" customHeight="1" x14ac:dyDescent="0.2">
      <c r="A150" s="262"/>
      <c r="B150" s="263" t="s">
        <v>64</v>
      </c>
      <c r="C150" s="402" t="s">
        <v>547</v>
      </c>
      <c r="D150" s="402"/>
      <c r="E150" s="402"/>
      <c r="F150" s="402"/>
      <c r="G150" s="402"/>
      <c r="H150" s="264" t="s">
        <v>414</v>
      </c>
      <c r="I150" s="265"/>
      <c r="J150" s="265"/>
      <c r="K150" s="282">
        <v>4.2336</v>
      </c>
      <c r="L150" s="267"/>
      <c r="M150" s="265"/>
      <c r="N150" s="267"/>
      <c r="O150" s="265"/>
      <c r="P150" s="275">
        <v>1228</v>
      </c>
    </row>
    <row r="151" spans="1:16" ht="11.25" customHeight="1" x14ac:dyDescent="0.2">
      <c r="A151" s="269"/>
      <c r="B151" s="263" t="s">
        <v>548</v>
      </c>
      <c r="C151" s="402" t="s">
        <v>549</v>
      </c>
      <c r="D151" s="402"/>
      <c r="E151" s="402"/>
      <c r="F151" s="402"/>
      <c r="G151" s="402"/>
      <c r="H151" s="264" t="s">
        <v>414</v>
      </c>
      <c r="I151" s="270">
        <v>15.12</v>
      </c>
      <c r="J151" s="265"/>
      <c r="K151" s="282">
        <v>4.2336</v>
      </c>
      <c r="L151" s="272"/>
      <c r="M151" s="273"/>
      <c r="N151" s="274">
        <v>290.06</v>
      </c>
      <c r="O151" s="265"/>
      <c r="P151" s="275">
        <v>1228</v>
      </c>
    </row>
    <row r="152" spans="1:16" ht="11.25" customHeight="1" x14ac:dyDescent="0.2">
      <c r="A152" s="276" t="s">
        <v>185</v>
      </c>
      <c r="B152" s="263" t="s">
        <v>550</v>
      </c>
      <c r="C152" s="402" t="s">
        <v>551</v>
      </c>
      <c r="D152" s="402"/>
      <c r="E152" s="402"/>
      <c r="F152" s="402"/>
      <c r="G152" s="402"/>
      <c r="H152" s="264" t="s">
        <v>419</v>
      </c>
      <c r="I152" s="277">
        <v>2</v>
      </c>
      <c r="J152" s="265"/>
      <c r="K152" s="277">
        <v>2</v>
      </c>
      <c r="L152" s="267"/>
      <c r="M152" s="265"/>
      <c r="N152" s="267"/>
      <c r="O152" s="265"/>
      <c r="P152" s="268">
        <v>24.56</v>
      </c>
    </row>
    <row r="153" spans="1:16" ht="11.25" customHeight="1" x14ac:dyDescent="0.2">
      <c r="A153" s="278"/>
      <c r="B153" s="279"/>
      <c r="C153" s="416" t="s">
        <v>421</v>
      </c>
      <c r="D153" s="416"/>
      <c r="E153" s="416"/>
      <c r="F153" s="416"/>
      <c r="G153" s="416"/>
      <c r="H153" s="254"/>
      <c r="I153" s="255"/>
      <c r="J153" s="255"/>
      <c r="K153" s="255"/>
      <c r="L153" s="258"/>
      <c r="M153" s="255"/>
      <c r="N153" s="280">
        <v>10964.29</v>
      </c>
      <c r="O153" s="255"/>
      <c r="P153" s="281">
        <v>3070</v>
      </c>
    </row>
    <row r="154" spans="1:16" ht="11.25" customHeight="1" x14ac:dyDescent="0.2">
      <c r="A154" s="291"/>
      <c r="B154" s="292"/>
      <c r="C154" s="292"/>
      <c r="D154" s="292"/>
      <c r="E154" s="292"/>
      <c r="F154" s="293"/>
      <c r="G154" s="293"/>
      <c r="H154" s="293"/>
      <c r="I154" s="293"/>
      <c r="J154" s="294"/>
      <c r="K154" s="293"/>
      <c r="L154" s="293"/>
      <c r="M154" s="293"/>
      <c r="N154" s="294"/>
      <c r="O154" s="273"/>
      <c r="P154" s="294"/>
    </row>
    <row r="155" spans="1:16" ht="11.25" customHeight="1" x14ac:dyDescent="0.2">
      <c r="A155" s="295"/>
      <c r="B155" s="296"/>
      <c r="C155" s="432" t="s">
        <v>620</v>
      </c>
      <c r="D155" s="432"/>
      <c r="E155" s="432"/>
      <c r="F155" s="432"/>
      <c r="G155" s="432"/>
      <c r="H155" s="432"/>
      <c r="I155" s="432"/>
      <c r="J155" s="432"/>
      <c r="K155" s="432"/>
      <c r="L155" s="432"/>
      <c r="M155" s="432"/>
      <c r="N155" s="432"/>
      <c r="O155" s="432"/>
      <c r="P155" s="297"/>
    </row>
    <row r="156" spans="1:16" ht="11.25" customHeight="1" x14ac:dyDescent="0.2">
      <c r="A156" s="295"/>
      <c r="B156" s="218"/>
      <c r="C156" s="397" t="s">
        <v>430</v>
      </c>
      <c r="D156" s="397"/>
      <c r="E156" s="397"/>
      <c r="F156" s="397"/>
      <c r="G156" s="397"/>
      <c r="H156" s="397"/>
      <c r="I156" s="397"/>
      <c r="J156" s="397"/>
      <c r="K156" s="397"/>
      <c r="L156" s="397"/>
      <c r="M156" s="397"/>
      <c r="N156" s="397"/>
      <c r="O156" s="397"/>
      <c r="P156" s="298">
        <v>804090.22</v>
      </c>
    </row>
    <row r="157" spans="1:16" ht="11.25" customHeight="1" x14ac:dyDescent="0.2">
      <c r="A157" s="295"/>
      <c r="B157" s="218"/>
      <c r="C157" s="397" t="s">
        <v>431</v>
      </c>
      <c r="D157" s="397"/>
      <c r="E157" s="397"/>
      <c r="F157" s="397"/>
      <c r="G157" s="397"/>
      <c r="H157" s="397"/>
      <c r="I157" s="397"/>
      <c r="J157" s="397"/>
      <c r="K157" s="397"/>
      <c r="L157" s="397"/>
      <c r="M157" s="397"/>
      <c r="N157" s="397"/>
      <c r="O157" s="397"/>
      <c r="P157" s="299"/>
    </row>
    <row r="158" spans="1:16" ht="11.25" customHeight="1" x14ac:dyDescent="0.2">
      <c r="A158" s="295"/>
      <c r="B158" s="218"/>
      <c r="C158" s="397" t="s">
        <v>432</v>
      </c>
      <c r="D158" s="397"/>
      <c r="E158" s="397"/>
      <c r="F158" s="397"/>
      <c r="G158" s="397"/>
      <c r="H158" s="397"/>
      <c r="I158" s="397"/>
      <c r="J158" s="397"/>
      <c r="K158" s="397"/>
      <c r="L158" s="397"/>
      <c r="M158" s="397"/>
      <c r="N158" s="397"/>
      <c r="O158" s="397"/>
      <c r="P158" s="298">
        <v>30498.57</v>
      </c>
    </row>
    <row r="159" spans="1:16" ht="11.25" customHeight="1" x14ac:dyDescent="0.2">
      <c r="A159" s="295"/>
      <c r="B159" s="218"/>
      <c r="C159" s="397" t="s">
        <v>433</v>
      </c>
      <c r="D159" s="397"/>
      <c r="E159" s="397"/>
      <c r="F159" s="397"/>
      <c r="G159" s="397"/>
      <c r="H159" s="397"/>
      <c r="I159" s="397"/>
      <c r="J159" s="397"/>
      <c r="K159" s="397"/>
      <c r="L159" s="397"/>
      <c r="M159" s="397"/>
      <c r="N159" s="397"/>
      <c r="O159" s="397"/>
      <c r="P159" s="298">
        <v>17794.43</v>
      </c>
    </row>
    <row r="160" spans="1:16" ht="11.25" customHeight="1" x14ac:dyDescent="0.2">
      <c r="A160" s="295"/>
      <c r="B160" s="218"/>
      <c r="C160" s="397" t="s">
        <v>621</v>
      </c>
      <c r="D160" s="397"/>
      <c r="E160" s="397"/>
      <c r="F160" s="397"/>
      <c r="G160" s="397"/>
      <c r="H160" s="397"/>
      <c r="I160" s="397"/>
      <c r="J160" s="397"/>
      <c r="K160" s="397"/>
      <c r="L160" s="397"/>
      <c r="M160" s="397"/>
      <c r="N160" s="397"/>
      <c r="O160" s="397"/>
      <c r="P160" s="298">
        <v>4381.47</v>
      </c>
    </row>
    <row r="161" spans="1:16" ht="11.25" customHeight="1" x14ac:dyDescent="0.2">
      <c r="A161" s="295"/>
      <c r="B161" s="218"/>
      <c r="C161" s="397" t="s">
        <v>435</v>
      </c>
      <c r="D161" s="397"/>
      <c r="E161" s="397"/>
      <c r="F161" s="397"/>
      <c r="G161" s="397"/>
      <c r="H161" s="397"/>
      <c r="I161" s="397"/>
      <c r="J161" s="397"/>
      <c r="K161" s="397"/>
      <c r="L161" s="397"/>
      <c r="M161" s="397"/>
      <c r="N161" s="397"/>
      <c r="O161" s="397"/>
      <c r="P161" s="298">
        <v>751415.75</v>
      </c>
    </row>
    <row r="162" spans="1:16" ht="11.25" customHeight="1" x14ac:dyDescent="0.2">
      <c r="A162" s="295"/>
      <c r="B162" s="218"/>
      <c r="C162" s="397" t="s">
        <v>442</v>
      </c>
      <c r="D162" s="397"/>
      <c r="E162" s="397"/>
      <c r="F162" s="397"/>
      <c r="G162" s="397"/>
      <c r="H162" s="397"/>
      <c r="I162" s="397"/>
      <c r="J162" s="397"/>
      <c r="K162" s="397"/>
      <c r="L162" s="397"/>
      <c r="M162" s="397"/>
      <c r="N162" s="397"/>
      <c r="O162" s="397"/>
      <c r="P162" s="298">
        <v>855712.7</v>
      </c>
    </row>
    <row r="163" spans="1:16" ht="11.25" customHeight="1" x14ac:dyDescent="0.2">
      <c r="A163" s="295"/>
      <c r="B163" s="218"/>
      <c r="C163" s="397" t="s">
        <v>431</v>
      </c>
      <c r="D163" s="397"/>
      <c r="E163" s="397"/>
      <c r="F163" s="397"/>
      <c r="G163" s="397"/>
      <c r="H163" s="397"/>
      <c r="I163" s="397"/>
      <c r="J163" s="397"/>
      <c r="K163" s="397"/>
      <c r="L163" s="397"/>
      <c r="M163" s="397"/>
      <c r="N163" s="397"/>
      <c r="O163" s="397"/>
      <c r="P163" s="299"/>
    </row>
    <row r="164" spans="1:16" ht="11.25" customHeight="1" x14ac:dyDescent="0.2">
      <c r="A164" s="295"/>
      <c r="B164" s="218"/>
      <c r="C164" s="397" t="s">
        <v>436</v>
      </c>
      <c r="D164" s="397"/>
      <c r="E164" s="397"/>
      <c r="F164" s="397"/>
      <c r="G164" s="397"/>
      <c r="H164" s="397"/>
      <c r="I164" s="397"/>
      <c r="J164" s="397"/>
      <c r="K164" s="397"/>
      <c r="L164" s="397"/>
      <c r="M164" s="397"/>
      <c r="N164" s="397"/>
      <c r="O164" s="397"/>
      <c r="P164" s="298">
        <v>30498.57</v>
      </c>
    </row>
    <row r="165" spans="1:16" ht="11.25" customHeight="1" x14ac:dyDescent="0.2">
      <c r="A165" s="295"/>
      <c r="B165" s="218"/>
      <c r="C165" s="397" t="s">
        <v>437</v>
      </c>
      <c r="D165" s="397"/>
      <c r="E165" s="397"/>
      <c r="F165" s="397"/>
      <c r="G165" s="397"/>
      <c r="H165" s="397"/>
      <c r="I165" s="397"/>
      <c r="J165" s="397"/>
      <c r="K165" s="397"/>
      <c r="L165" s="397"/>
      <c r="M165" s="397"/>
      <c r="N165" s="397"/>
      <c r="O165" s="397"/>
      <c r="P165" s="298">
        <v>17794.43</v>
      </c>
    </row>
    <row r="166" spans="1:16" ht="11.25" customHeight="1" x14ac:dyDescent="0.2">
      <c r="A166" s="295"/>
      <c r="B166" s="218"/>
      <c r="C166" s="397" t="s">
        <v>622</v>
      </c>
      <c r="D166" s="397"/>
      <c r="E166" s="397"/>
      <c r="F166" s="397"/>
      <c r="G166" s="397"/>
      <c r="H166" s="397"/>
      <c r="I166" s="397"/>
      <c r="J166" s="397"/>
      <c r="K166" s="397"/>
      <c r="L166" s="397"/>
      <c r="M166" s="397"/>
      <c r="N166" s="397"/>
      <c r="O166" s="397"/>
      <c r="P166" s="298">
        <v>4381.47</v>
      </c>
    </row>
    <row r="167" spans="1:16" ht="11.25" customHeight="1" x14ac:dyDescent="0.2">
      <c r="A167" s="295"/>
      <c r="B167" s="218"/>
      <c r="C167" s="397" t="s">
        <v>439</v>
      </c>
      <c r="D167" s="397"/>
      <c r="E167" s="397"/>
      <c r="F167" s="397"/>
      <c r="G167" s="397"/>
      <c r="H167" s="397"/>
      <c r="I167" s="397"/>
      <c r="J167" s="397"/>
      <c r="K167" s="397"/>
      <c r="L167" s="397"/>
      <c r="M167" s="397"/>
      <c r="N167" s="397"/>
      <c r="O167" s="397"/>
      <c r="P167" s="298">
        <v>751415.75</v>
      </c>
    </row>
    <row r="168" spans="1:16" ht="11.25" customHeight="1" x14ac:dyDescent="0.2">
      <c r="A168" s="295"/>
      <c r="B168" s="218"/>
      <c r="C168" s="397" t="s">
        <v>440</v>
      </c>
      <c r="D168" s="397"/>
      <c r="E168" s="397"/>
      <c r="F168" s="397"/>
      <c r="G168" s="397"/>
      <c r="H168" s="397"/>
      <c r="I168" s="397"/>
      <c r="J168" s="397"/>
      <c r="K168" s="397"/>
      <c r="L168" s="397"/>
      <c r="M168" s="397"/>
      <c r="N168" s="397"/>
      <c r="O168" s="397"/>
      <c r="P168" s="298">
        <v>33833.64</v>
      </c>
    </row>
    <row r="169" spans="1:16" ht="11.25" customHeight="1" x14ac:dyDescent="0.2">
      <c r="A169" s="295"/>
      <c r="B169" s="218"/>
      <c r="C169" s="397" t="s">
        <v>441</v>
      </c>
      <c r="D169" s="397"/>
      <c r="E169" s="397"/>
      <c r="F169" s="397"/>
      <c r="G169" s="397"/>
      <c r="H169" s="397"/>
      <c r="I169" s="397"/>
      <c r="J169" s="397"/>
      <c r="K169" s="397"/>
      <c r="L169" s="397"/>
      <c r="M169" s="397"/>
      <c r="N169" s="397"/>
      <c r="O169" s="397"/>
      <c r="P169" s="298">
        <v>17788.84</v>
      </c>
    </row>
    <row r="170" spans="1:16" ht="11.25" customHeight="1" x14ac:dyDescent="0.2">
      <c r="A170" s="295"/>
      <c r="B170" s="218"/>
      <c r="C170" s="397" t="s">
        <v>443</v>
      </c>
      <c r="D170" s="397"/>
      <c r="E170" s="397"/>
      <c r="F170" s="397"/>
      <c r="G170" s="397"/>
      <c r="H170" s="397"/>
      <c r="I170" s="397"/>
      <c r="J170" s="397"/>
      <c r="K170" s="397"/>
      <c r="L170" s="397"/>
      <c r="M170" s="397"/>
      <c r="N170" s="397"/>
      <c r="O170" s="397"/>
      <c r="P170" s="298">
        <v>34880.04</v>
      </c>
    </row>
    <row r="171" spans="1:16" ht="11.25" customHeight="1" x14ac:dyDescent="0.2">
      <c r="A171" s="295"/>
      <c r="B171" s="218"/>
      <c r="C171" s="397" t="s">
        <v>444</v>
      </c>
      <c r="D171" s="397"/>
      <c r="E171" s="397"/>
      <c r="F171" s="397"/>
      <c r="G171" s="397"/>
      <c r="H171" s="397"/>
      <c r="I171" s="397"/>
      <c r="J171" s="397"/>
      <c r="K171" s="397"/>
      <c r="L171" s="397"/>
      <c r="M171" s="397"/>
      <c r="N171" s="397"/>
      <c r="O171" s="397"/>
      <c r="P171" s="298">
        <v>33833.64</v>
      </c>
    </row>
    <row r="172" spans="1:16" ht="11.25" customHeight="1" x14ac:dyDescent="0.2">
      <c r="A172" s="295"/>
      <c r="B172" s="218"/>
      <c r="C172" s="397" t="s">
        <v>445</v>
      </c>
      <c r="D172" s="397"/>
      <c r="E172" s="397"/>
      <c r="F172" s="397"/>
      <c r="G172" s="397"/>
      <c r="H172" s="397"/>
      <c r="I172" s="397"/>
      <c r="J172" s="397"/>
      <c r="K172" s="397"/>
      <c r="L172" s="397"/>
      <c r="M172" s="397"/>
      <c r="N172" s="397"/>
      <c r="O172" s="397"/>
      <c r="P172" s="298">
        <v>17788.84</v>
      </c>
    </row>
    <row r="173" spans="1:16" ht="11.25" customHeight="1" x14ac:dyDescent="0.2">
      <c r="A173" s="295"/>
      <c r="B173" s="296"/>
      <c r="C173" s="432" t="s">
        <v>623</v>
      </c>
      <c r="D173" s="432"/>
      <c r="E173" s="432"/>
      <c r="F173" s="432"/>
      <c r="G173" s="432"/>
      <c r="H173" s="432"/>
      <c r="I173" s="432"/>
      <c r="J173" s="432"/>
      <c r="K173" s="432"/>
      <c r="L173" s="432"/>
      <c r="M173" s="432"/>
      <c r="N173" s="432"/>
      <c r="O173" s="432"/>
      <c r="P173" s="300">
        <v>855712.7</v>
      </c>
    </row>
    <row r="174" spans="1:16" ht="11.25" customHeight="1" x14ac:dyDescent="0.2">
      <c r="A174" s="409" t="s">
        <v>624</v>
      </c>
      <c r="B174" s="410"/>
      <c r="C174" s="410"/>
      <c r="D174" s="410"/>
      <c r="E174" s="410"/>
      <c r="F174" s="410"/>
      <c r="G174" s="410"/>
      <c r="H174" s="410"/>
      <c r="I174" s="410"/>
      <c r="J174" s="410"/>
      <c r="K174" s="410"/>
      <c r="L174" s="410"/>
      <c r="M174" s="410"/>
      <c r="N174" s="410"/>
      <c r="O174" s="410"/>
      <c r="P174" s="411"/>
    </row>
    <row r="175" spans="1:16" ht="25.5" customHeight="1" x14ac:dyDescent="0.2">
      <c r="A175" s="252" t="s">
        <v>54</v>
      </c>
      <c r="B175" s="253" t="s">
        <v>541</v>
      </c>
      <c r="C175" s="412" t="s">
        <v>542</v>
      </c>
      <c r="D175" s="412"/>
      <c r="E175" s="412"/>
      <c r="F175" s="412"/>
      <c r="G175" s="412"/>
      <c r="H175" s="254" t="s">
        <v>543</v>
      </c>
      <c r="I175" s="255">
        <v>0.08</v>
      </c>
      <c r="J175" s="256">
        <v>1</v>
      </c>
      <c r="K175" s="257">
        <v>0.08</v>
      </c>
      <c r="L175" s="258"/>
      <c r="M175" s="255"/>
      <c r="N175" s="258"/>
      <c r="O175" s="255"/>
      <c r="P175" s="259"/>
    </row>
    <row r="176" spans="1:16" ht="25.5" customHeight="1" x14ac:dyDescent="0.2">
      <c r="A176" s="261"/>
      <c r="B176" s="218" t="s">
        <v>545</v>
      </c>
      <c r="C176" s="414" t="s">
        <v>546</v>
      </c>
      <c r="D176" s="414"/>
      <c r="E176" s="414"/>
      <c r="F176" s="414"/>
      <c r="G176" s="414"/>
      <c r="H176" s="414"/>
      <c r="I176" s="414"/>
      <c r="J176" s="414"/>
      <c r="K176" s="414"/>
      <c r="L176" s="414"/>
      <c r="M176" s="414"/>
      <c r="N176" s="414"/>
      <c r="O176" s="414"/>
      <c r="P176" s="415"/>
    </row>
    <row r="177" spans="1:16" ht="11.25" customHeight="1" x14ac:dyDescent="0.2">
      <c r="A177" s="262"/>
      <c r="B177" s="263" t="s">
        <v>64</v>
      </c>
      <c r="C177" s="402" t="s">
        <v>547</v>
      </c>
      <c r="D177" s="402"/>
      <c r="E177" s="402"/>
      <c r="F177" s="402"/>
      <c r="G177" s="402"/>
      <c r="H177" s="264" t="s">
        <v>414</v>
      </c>
      <c r="I177" s="265"/>
      <c r="J177" s="265"/>
      <c r="K177" s="266">
        <v>0.72575999999999996</v>
      </c>
      <c r="L177" s="267"/>
      <c r="M177" s="265"/>
      <c r="N177" s="267"/>
      <c r="O177" s="265"/>
      <c r="P177" s="268">
        <v>210.51</v>
      </c>
    </row>
    <row r="178" spans="1:16" ht="11.25" customHeight="1" x14ac:dyDescent="0.2">
      <c r="A178" s="269"/>
      <c r="B178" s="263" t="s">
        <v>548</v>
      </c>
      <c r="C178" s="402" t="s">
        <v>549</v>
      </c>
      <c r="D178" s="402"/>
      <c r="E178" s="402"/>
      <c r="F178" s="402"/>
      <c r="G178" s="402"/>
      <c r="H178" s="264" t="s">
        <v>414</v>
      </c>
      <c r="I178" s="270">
        <v>15.12</v>
      </c>
      <c r="J178" s="271">
        <v>0.6</v>
      </c>
      <c r="K178" s="266">
        <v>0.72575999999999996</v>
      </c>
      <c r="L178" s="272"/>
      <c r="M178" s="273"/>
      <c r="N178" s="274">
        <v>290.06</v>
      </c>
      <c r="O178" s="265"/>
      <c r="P178" s="275">
        <v>210.51</v>
      </c>
    </row>
    <row r="179" spans="1:16" ht="12.75" customHeight="1" x14ac:dyDescent="0.2">
      <c r="A179" s="276" t="s">
        <v>625</v>
      </c>
      <c r="B179" s="263" t="s">
        <v>550</v>
      </c>
      <c r="C179" s="402" t="s">
        <v>551</v>
      </c>
      <c r="D179" s="402"/>
      <c r="E179" s="402"/>
      <c r="F179" s="402"/>
      <c r="G179" s="402"/>
      <c r="H179" s="264" t="s">
        <v>419</v>
      </c>
      <c r="I179" s="277">
        <v>2</v>
      </c>
      <c r="J179" s="265"/>
      <c r="K179" s="277">
        <v>2</v>
      </c>
      <c r="L179" s="267"/>
      <c r="M179" s="265"/>
      <c r="N179" s="267"/>
      <c r="O179" s="271">
        <v>0.6</v>
      </c>
      <c r="P179" s="268">
        <v>4.21</v>
      </c>
    </row>
    <row r="180" spans="1:16" ht="11.25" customHeight="1" x14ac:dyDescent="0.2">
      <c r="A180" s="278"/>
      <c r="B180" s="279"/>
      <c r="C180" s="416" t="s">
        <v>421</v>
      </c>
      <c r="D180" s="416"/>
      <c r="E180" s="416"/>
      <c r="F180" s="416"/>
      <c r="G180" s="416"/>
      <c r="H180" s="254"/>
      <c r="I180" s="255"/>
      <c r="J180" s="255"/>
      <c r="K180" s="255"/>
      <c r="L180" s="258"/>
      <c r="M180" s="255"/>
      <c r="N180" s="280">
        <v>6578.38</v>
      </c>
      <c r="O180" s="255"/>
      <c r="P180" s="301">
        <v>526.27</v>
      </c>
    </row>
    <row r="181" spans="1:16" ht="23.25" customHeight="1" x14ac:dyDescent="0.2">
      <c r="A181" s="252" t="s">
        <v>71</v>
      </c>
      <c r="B181" s="253" t="s">
        <v>552</v>
      </c>
      <c r="C181" s="412" t="s">
        <v>553</v>
      </c>
      <c r="D181" s="412"/>
      <c r="E181" s="412"/>
      <c r="F181" s="412"/>
      <c r="G181" s="412"/>
      <c r="H181" s="254" t="s">
        <v>554</v>
      </c>
      <c r="I181" s="255">
        <v>0.08</v>
      </c>
      <c r="J181" s="256">
        <v>1</v>
      </c>
      <c r="K181" s="257">
        <v>0.08</v>
      </c>
      <c r="L181" s="258"/>
      <c r="M181" s="255"/>
      <c r="N181" s="258"/>
      <c r="O181" s="255"/>
      <c r="P181" s="259"/>
    </row>
    <row r="182" spans="1:16" ht="25.5" customHeight="1" x14ac:dyDescent="0.2">
      <c r="A182" s="261"/>
      <c r="B182" s="218" t="s">
        <v>555</v>
      </c>
      <c r="C182" s="414" t="s">
        <v>556</v>
      </c>
      <c r="D182" s="414"/>
      <c r="E182" s="414"/>
      <c r="F182" s="414"/>
      <c r="G182" s="414"/>
      <c r="H182" s="414"/>
      <c r="I182" s="414"/>
      <c r="J182" s="414"/>
      <c r="K182" s="414"/>
      <c r="L182" s="414"/>
      <c r="M182" s="414"/>
      <c r="N182" s="414"/>
      <c r="O182" s="414"/>
      <c r="P182" s="415"/>
    </row>
    <row r="183" spans="1:16" ht="11.25" customHeight="1" x14ac:dyDescent="0.2">
      <c r="A183" s="262"/>
      <c r="B183" s="263" t="s">
        <v>64</v>
      </c>
      <c r="C183" s="402" t="s">
        <v>547</v>
      </c>
      <c r="D183" s="402"/>
      <c r="E183" s="402"/>
      <c r="F183" s="402"/>
      <c r="G183" s="402"/>
      <c r="H183" s="264" t="s">
        <v>414</v>
      </c>
      <c r="I183" s="265"/>
      <c r="J183" s="265"/>
      <c r="K183" s="282">
        <v>1.0871999999999999</v>
      </c>
      <c r="L183" s="267"/>
      <c r="M183" s="265"/>
      <c r="N183" s="267"/>
      <c r="O183" s="265"/>
      <c r="P183" s="268">
        <v>322.57</v>
      </c>
    </row>
    <row r="184" spans="1:16" ht="11.25" customHeight="1" x14ac:dyDescent="0.2">
      <c r="A184" s="269"/>
      <c r="B184" s="263" t="s">
        <v>557</v>
      </c>
      <c r="C184" s="402" t="s">
        <v>558</v>
      </c>
      <c r="D184" s="402"/>
      <c r="E184" s="402"/>
      <c r="F184" s="402"/>
      <c r="G184" s="402"/>
      <c r="H184" s="264" t="s">
        <v>414</v>
      </c>
      <c r="I184" s="271">
        <v>45.3</v>
      </c>
      <c r="J184" s="271">
        <v>0.3</v>
      </c>
      <c r="K184" s="282">
        <v>1.0871999999999999</v>
      </c>
      <c r="L184" s="272"/>
      <c r="M184" s="273"/>
      <c r="N184" s="274">
        <v>296.7</v>
      </c>
      <c r="O184" s="265"/>
      <c r="P184" s="275">
        <v>322.57</v>
      </c>
    </row>
    <row r="185" spans="1:16" ht="11.25" customHeight="1" x14ac:dyDescent="0.2">
      <c r="A185" s="262"/>
      <c r="B185" s="263" t="s">
        <v>63</v>
      </c>
      <c r="C185" s="402" t="s">
        <v>410</v>
      </c>
      <c r="D185" s="402"/>
      <c r="E185" s="402"/>
      <c r="F185" s="402"/>
      <c r="G185" s="402"/>
      <c r="H185" s="264"/>
      <c r="I185" s="265"/>
      <c r="J185" s="265"/>
      <c r="K185" s="265"/>
      <c r="L185" s="267"/>
      <c r="M185" s="265"/>
      <c r="N185" s="267"/>
      <c r="O185" s="265"/>
      <c r="P185" s="268">
        <v>14.46</v>
      </c>
    </row>
    <row r="186" spans="1:16" ht="11.25" customHeight="1" x14ac:dyDescent="0.2">
      <c r="A186" s="262"/>
      <c r="B186" s="263"/>
      <c r="C186" s="402" t="s">
        <v>559</v>
      </c>
      <c r="D186" s="402"/>
      <c r="E186" s="402"/>
      <c r="F186" s="402"/>
      <c r="G186" s="402"/>
      <c r="H186" s="264" t="s">
        <v>414</v>
      </c>
      <c r="I186" s="265"/>
      <c r="J186" s="265"/>
      <c r="K186" s="282">
        <v>0.12720000000000001</v>
      </c>
      <c r="L186" s="267"/>
      <c r="M186" s="265"/>
      <c r="N186" s="267"/>
      <c r="O186" s="265"/>
      <c r="P186" s="268">
        <v>38.22</v>
      </c>
    </row>
    <row r="187" spans="1:16" ht="11.25" customHeight="1" x14ac:dyDescent="0.2">
      <c r="A187" s="269"/>
      <c r="B187" s="263" t="s">
        <v>560</v>
      </c>
      <c r="C187" s="402" t="s">
        <v>561</v>
      </c>
      <c r="D187" s="402"/>
      <c r="E187" s="402"/>
      <c r="F187" s="402"/>
      <c r="G187" s="402"/>
      <c r="H187" s="264" t="s">
        <v>562</v>
      </c>
      <c r="I187" s="271">
        <v>0.2</v>
      </c>
      <c r="J187" s="271">
        <v>0.3</v>
      </c>
      <c r="K187" s="282">
        <v>4.7999999999999996E-3</v>
      </c>
      <c r="L187" s="272"/>
      <c r="M187" s="273"/>
      <c r="N187" s="274">
        <v>1435.78</v>
      </c>
      <c r="O187" s="265"/>
      <c r="P187" s="275">
        <v>6.89</v>
      </c>
    </row>
    <row r="188" spans="1:16" ht="11.25" customHeight="1" x14ac:dyDescent="0.2">
      <c r="A188" s="276"/>
      <c r="B188" s="263" t="s">
        <v>563</v>
      </c>
      <c r="C188" s="402" t="s">
        <v>564</v>
      </c>
      <c r="D188" s="402"/>
      <c r="E188" s="402"/>
      <c r="F188" s="402"/>
      <c r="G188" s="402"/>
      <c r="H188" s="264" t="s">
        <v>414</v>
      </c>
      <c r="I188" s="271">
        <v>0.2</v>
      </c>
      <c r="J188" s="271">
        <v>0.3</v>
      </c>
      <c r="K188" s="282">
        <v>4.7999999999999996E-3</v>
      </c>
      <c r="L188" s="267"/>
      <c r="M188" s="265"/>
      <c r="N188" s="283">
        <v>398.56</v>
      </c>
      <c r="O188" s="265"/>
      <c r="P188" s="268">
        <v>1.91</v>
      </c>
    </row>
    <row r="189" spans="1:16" ht="11.25" customHeight="1" x14ac:dyDescent="0.2">
      <c r="A189" s="269"/>
      <c r="B189" s="263" t="s">
        <v>565</v>
      </c>
      <c r="C189" s="402" t="s">
        <v>566</v>
      </c>
      <c r="D189" s="402"/>
      <c r="E189" s="402"/>
      <c r="F189" s="402"/>
      <c r="G189" s="402"/>
      <c r="H189" s="264" t="s">
        <v>562</v>
      </c>
      <c r="I189" s="271">
        <v>0.2</v>
      </c>
      <c r="J189" s="271">
        <v>0.3</v>
      </c>
      <c r="K189" s="282">
        <v>4.7999999999999996E-3</v>
      </c>
      <c r="L189" s="272"/>
      <c r="M189" s="273"/>
      <c r="N189" s="274">
        <v>554.54</v>
      </c>
      <c r="O189" s="265"/>
      <c r="P189" s="275">
        <v>2.66</v>
      </c>
    </row>
    <row r="190" spans="1:16" ht="11.25" customHeight="1" x14ac:dyDescent="0.2">
      <c r="A190" s="276"/>
      <c r="B190" s="263" t="s">
        <v>567</v>
      </c>
      <c r="C190" s="402" t="s">
        <v>568</v>
      </c>
      <c r="D190" s="402"/>
      <c r="E190" s="402"/>
      <c r="F190" s="402"/>
      <c r="G190" s="402"/>
      <c r="H190" s="264" t="s">
        <v>414</v>
      </c>
      <c r="I190" s="271">
        <v>0.2</v>
      </c>
      <c r="J190" s="271">
        <v>0.3</v>
      </c>
      <c r="K190" s="282">
        <v>4.7999999999999996E-3</v>
      </c>
      <c r="L190" s="267"/>
      <c r="M190" s="265"/>
      <c r="N190" s="283">
        <v>296.7</v>
      </c>
      <c r="O190" s="265"/>
      <c r="P190" s="268">
        <v>1.42</v>
      </c>
    </row>
    <row r="191" spans="1:16" ht="11.25" customHeight="1" x14ac:dyDescent="0.2">
      <c r="A191" s="269"/>
      <c r="B191" s="263" t="s">
        <v>569</v>
      </c>
      <c r="C191" s="402" t="s">
        <v>570</v>
      </c>
      <c r="D191" s="402"/>
      <c r="E191" s="402"/>
      <c r="F191" s="402"/>
      <c r="G191" s="402"/>
      <c r="H191" s="264" t="s">
        <v>562</v>
      </c>
      <c r="I191" s="270">
        <v>1.69</v>
      </c>
      <c r="J191" s="271">
        <v>0.3</v>
      </c>
      <c r="K191" s="266">
        <v>4.0559999999999999E-2</v>
      </c>
      <c r="L191" s="272"/>
      <c r="M191" s="273"/>
      <c r="N191" s="274">
        <v>16.5</v>
      </c>
      <c r="O191" s="265"/>
      <c r="P191" s="275">
        <v>0.67</v>
      </c>
    </row>
    <row r="192" spans="1:16" ht="11.25" customHeight="1" x14ac:dyDescent="0.2">
      <c r="A192" s="269"/>
      <c r="B192" s="263" t="s">
        <v>571</v>
      </c>
      <c r="C192" s="402" t="s">
        <v>572</v>
      </c>
      <c r="D192" s="402"/>
      <c r="E192" s="402"/>
      <c r="F192" s="402"/>
      <c r="G192" s="402"/>
      <c r="H192" s="264" t="s">
        <v>562</v>
      </c>
      <c r="I192" s="270">
        <v>0.86</v>
      </c>
      <c r="J192" s="271">
        <v>0.3</v>
      </c>
      <c r="K192" s="266">
        <v>2.0639999999999999E-2</v>
      </c>
      <c r="L192" s="284">
        <v>23.89</v>
      </c>
      <c r="M192" s="285">
        <v>1.1399999999999999</v>
      </c>
      <c r="N192" s="274">
        <v>27.23</v>
      </c>
      <c r="O192" s="265"/>
      <c r="P192" s="275">
        <v>0.56000000000000005</v>
      </c>
    </row>
    <row r="193" spans="1:16" ht="11.25" customHeight="1" x14ac:dyDescent="0.2">
      <c r="A193" s="269"/>
      <c r="B193" s="263" t="s">
        <v>573</v>
      </c>
      <c r="C193" s="402" t="s">
        <v>574</v>
      </c>
      <c r="D193" s="402"/>
      <c r="E193" s="402"/>
      <c r="F193" s="402"/>
      <c r="G193" s="402"/>
      <c r="H193" s="264" t="s">
        <v>562</v>
      </c>
      <c r="I193" s="271">
        <v>4.9000000000000004</v>
      </c>
      <c r="J193" s="271">
        <v>0.3</v>
      </c>
      <c r="K193" s="282">
        <v>0.1176</v>
      </c>
      <c r="L193" s="284">
        <v>26.76</v>
      </c>
      <c r="M193" s="285">
        <v>1.17</v>
      </c>
      <c r="N193" s="274">
        <v>31.31</v>
      </c>
      <c r="O193" s="265"/>
      <c r="P193" s="275">
        <v>3.68</v>
      </c>
    </row>
    <row r="194" spans="1:16" ht="11.25" customHeight="1" x14ac:dyDescent="0.2">
      <c r="A194" s="276"/>
      <c r="B194" s="263" t="s">
        <v>567</v>
      </c>
      <c r="C194" s="402" t="s">
        <v>568</v>
      </c>
      <c r="D194" s="402"/>
      <c r="E194" s="402"/>
      <c r="F194" s="402"/>
      <c r="G194" s="402"/>
      <c r="H194" s="264" t="s">
        <v>414</v>
      </c>
      <c r="I194" s="271">
        <v>4.9000000000000004</v>
      </c>
      <c r="J194" s="271">
        <v>0.3</v>
      </c>
      <c r="K194" s="282">
        <v>0.1176</v>
      </c>
      <c r="L194" s="267"/>
      <c r="M194" s="265"/>
      <c r="N194" s="283">
        <v>296.7</v>
      </c>
      <c r="O194" s="265"/>
      <c r="P194" s="268">
        <v>34.89</v>
      </c>
    </row>
    <row r="195" spans="1:16" ht="11.25" customHeight="1" x14ac:dyDescent="0.2">
      <c r="A195" s="262"/>
      <c r="B195" s="263" t="s">
        <v>61</v>
      </c>
      <c r="C195" s="402" t="s">
        <v>412</v>
      </c>
      <c r="D195" s="402"/>
      <c r="E195" s="402"/>
      <c r="F195" s="402"/>
      <c r="G195" s="402"/>
      <c r="H195" s="264"/>
      <c r="I195" s="265"/>
      <c r="J195" s="265"/>
      <c r="K195" s="265"/>
      <c r="L195" s="267"/>
      <c r="M195" s="265"/>
      <c r="N195" s="267"/>
      <c r="O195" s="265"/>
      <c r="P195" s="268">
        <v>0</v>
      </c>
    </row>
    <row r="196" spans="1:16" ht="11.25" customHeight="1" x14ac:dyDescent="0.2">
      <c r="A196" s="269"/>
      <c r="B196" s="263" t="s">
        <v>575</v>
      </c>
      <c r="C196" s="402" t="s">
        <v>576</v>
      </c>
      <c r="D196" s="402"/>
      <c r="E196" s="402"/>
      <c r="F196" s="402"/>
      <c r="G196" s="402"/>
      <c r="H196" s="264" t="s">
        <v>577</v>
      </c>
      <c r="I196" s="270">
        <v>0.31</v>
      </c>
      <c r="J196" s="277">
        <v>0</v>
      </c>
      <c r="K196" s="277">
        <v>0</v>
      </c>
      <c r="L196" s="284">
        <v>253.96</v>
      </c>
      <c r="M196" s="285">
        <v>1.24</v>
      </c>
      <c r="N196" s="274">
        <v>314.91000000000003</v>
      </c>
      <c r="O196" s="265"/>
      <c r="P196" s="275">
        <v>0</v>
      </c>
    </row>
    <row r="197" spans="1:16" ht="11.25" customHeight="1" x14ac:dyDescent="0.2">
      <c r="A197" s="269"/>
      <c r="B197" s="263" t="s">
        <v>578</v>
      </c>
      <c r="C197" s="402" t="s">
        <v>579</v>
      </c>
      <c r="D197" s="402"/>
      <c r="E197" s="402"/>
      <c r="F197" s="402"/>
      <c r="G197" s="402"/>
      <c r="H197" s="264" t="s">
        <v>580</v>
      </c>
      <c r="I197" s="270">
        <v>2.88</v>
      </c>
      <c r="J197" s="277">
        <v>0</v>
      </c>
      <c r="K197" s="277">
        <v>0</v>
      </c>
      <c r="L197" s="284">
        <v>174.93</v>
      </c>
      <c r="M197" s="285">
        <v>1.07</v>
      </c>
      <c r="N197" s="274">
        <v>187.18</v>
      </c>
      <c r="O197" s="265"/>
      <c r="P197" s="275">
        <v>0</v>
      </c>
    </row>
    <row r="198" spans="1:16" ht="11.25" customHeight="1" x14ac:dyDescent="0.2">
      <c r="A198" s="269"/>
      <c r="B198" s="263" t="s">
        <v>581</v>
      </c>
      <c r="C198" s="402" t="s">
        <v>582</v>
      </c>
      <c r="D198" s="402"/>
      <c r="E198" s="402"/>
      <c r="F198" s="402"/>
      <c r="G198" s="402"/>
      <c r="H198" s="264" t="s">
        <v>583</v>
      </c>
      <c r="I198" s="266">
        <v>1.2E-4</v>
      </c>
      <c r="J198" s="277">
        <v>0</v>
      </c>
      <c r="K198" s="277">
        <v>0</v>
      </c>
      <c r="L198" s="286">
        <v>195421.95</v>
      </c>
      <c r="M198" s="285">
        <v>1.18</v>
      </c>
      <c r="N198" s="274">
        <v>230597.9</v>
      </c>
      <c r="O198" s="265"/>
      <c r="P198" s="275">
        <v>0</v>
      </c>
    </row>
    <row r="199" spans="1:16" ht="11.25" customHeight="1" x14ac:dyDescent="0.2">
      <c r="A199" s="269"/>
      <c r="B199" s="263" t="s">
        <v>584</v>
      </c>
      <c r="C199" s="402" t="s">
        <v>585</v>
      </c>
      <c r="D199" s="402"/>
      <c r="E199" s="402"/>
      <c r="F199" s="402"/>
      <c r="G199" s="402"/>
      <c r="H199" s="264" t="s">
        <v>583</v>
      </c>
      <c r="I199" s="266">
        <v>6.0000000000000002E-5</v>
      </c>
      <c r="J199" s="277">
        <v>0</v>
      </c>
      <c r="K199" s="277">
        <v>0</v>
      </c>
      <c r="L199" s="286">
        <v>709576.9</v>
      </c>
      <c r="M199" s="285">
        <v>0.86</v>
      </c>
      <c r="N199" s="274">
        <v>610236.13</v>
      </c>
      <c r="O199" s="265"/>
      <c r="P199" s="275">
        <v>0</v>
      </c>
    </row>
    <row r="200" spans="1:16" ht="11.25" customHeight="1" x14ac:dyDescent="0.2">
      <c r="A200" s="269"/>
      <c r="B200" s="263" t="s">
        <v>586</v>
      </c>
      <c r="C200" s="402" t="s">
        <v>587</v>
      </c>
      <c r="D200" s="402"/>
      <c r="E200" s="402"/>
      <c r="F200" s="402"/>
      <c r="G200" s="402"/>
      <c r="H200" s="264" t="s">
        <v>583</v>
      </c>
      <c r="I200" s="266">
        <v>3.0000000000000001E-5</v>
      </c>
      <c r="J200" s="277">
        <v>0</v>
      </c>
      <c r="K200" s="277">
        <v>0</v>
      </c>
      <c r="L200" s="286">
        <v>945143.92</v>
      </c>
      <c r="M200" s="285">
        <v>0.86</v>
      </c>
      <c r="N200" s="274">
        <v>812823.77</v>
      </c>
      <c r="O200" s="265"/>
      <c r="P200" s="275">
        <v>0</v>
      </c>
    </row>
    <row r="201" spans="1:16" ht="11.25" customHeight="1" x14ac:dyDescent="0.2">
      <c r="A201" s="269"/>
      <c r="B201" s="263" t="s">
        <v>588</v>
      </c>
      <c r="C201" s="402" t="s">
        <v>589</v>
      </c>
      <c r="D201" s="402"/>
      <c r="E201" s="402"/>
      <c r="F201" s="402"/>
      <c r="G201" s="402"/>
      <c r="H201" s="264" t="s">
        <v>580</v>
      </c>
      <c r="I201" s="270">
        <v>1.74</v>
      </c>
      <c r="J201" s="277">
        <v>0</v>
      </c>
      <c r="K201" s="277">
        <v>0</v>
      </c>
      <c r="L201" s="284">
        <v>79.88</v>
      </c>
      <c r="M201" s="285">
        <v>1.39</v>
      </c>
      <c r="N201" s="274">
        <v>111.03</v>
      </c>
      <c r="O201" s="265"/>
      <c r="P201" s="275">
        <v>0</v>
      </c>
    </row>
    <row r="202" spans="1:16" ht="11.25" customHeight="1" x14ac:dyDescent="0.2">
      <c r="A202" s="276" t="s">
        <v>626</v>
      </c>
      <c r="B202" s="263" t="s">
        <v>550</v>
      </c>
      <c r="C202" s="402" t="s">
        <v>551</v>
      </c>
      <c r="D202" s="402"/>
      <c r="E202" s="402"/>
      <c r="F202" s="402"/>
      <c r="G202" s="402"/>
      <c r="H202" s="264" t="s">
        <v>419</v>
      </c>
      <c r="I202" s="277">
        <v>2</v>
      </c>
      <c r="J202" s="265"/>
      <c r="K202" s="277">
        <v>2</v>
      </c>
      <c r="L202" s="267"/>
      <c r="M202" s="265"/>
      <c r="N202" s="267"/>
      <c r="O202" s="271">
        <v>0.3</v>
      </c>
      <c r="P202" s="268">
        <v>6.45</v>
      </c>
    </row>
    <row r="203" spans="1:16" ht="11.25" customHeight="1" x14ac:dyDescent="0.2">
      <c r="A203" s="278"/>
      <c r="B203" s="279"/>
      <c r="C203" s="416" t="s">
        <v>421</v>
      </c>
      <c r="D203" s="416"/>
      <c r="E203" s="416"/>
      <c r="F203" s="416"/>
      <c r="G203" s="416"/>
      <c r="H203" s="254"/>
      <c r="I203" s="255"/>
      <c r="J203" s="255"/>
      <c r="K203" s="255"/>
      <c r="L203" s="258"/>
      <c r="M203" s="255"/>
      <c r="N203" s="280">
        <v>11445.88</v>
      </c>
      <c r="O203" s="255"/>
      <c r="P203" s="301">
        <v>915.67</v>
      </c>
    </row>
    <row r="204" spans="1:16" ht="25.5" customHeight="1" x14ac:dyDescent="0.2">
      <c r="A204" s="252" t="s">
        <v>69</v>
      </c>
      <c r="B204" s="253" t="s">
        <v>627</v>
      </c>
      <c r="C204" s="412" t="s">
        <v>628</v>
      </c>
      <c r="D204" s="412"/>
      <c r="E204" s="412"/>
      <c r="F204" s="412"/>
      <c r="G204" s="412"/>
      <c r="H204" s="254" t="s">
        <v>629</v>
      </c>
      <c r="I204" s="255">
        <v>1</v>
      </c>
      <c r="J204" s="256">
        <v>1</v>
      </c>
      <c r="K204" s="256">
        <v>1</v>
      </c>
      <c r="L204" s="258"/>
      <c r="M204" s="255"/>
      <c r="N204" s="258"/>
      <c r="O204" s="255"/>
      <c r="P204" s="259"/>
    </row>
    <row r="205" spans="1:16" ht="24.75" customHeight="1" x14ac:dyDescent="0.2">
      <c r="A205" s="261"/>
      <c r="B205" s="218" t="s">
        <v>555</v>
      </c>
      <c r="C205" s="414" t="s">
        <v>630</v>
      </c>
      <c r="D205" s="414"/>
      <c r="E205" s="414"/>
      <c r="F205" s="414"/>
      <c r="G205" s="414"/>
      <c r="H205" s="414"/>
      <c r="I205" s="414"/>
      <c r="J205" s="414"/>
      <c r="K205" s="414"/>
      <c r="L205" s="414"/>
      <c r="M205" s="414"/>
      <c r="N205" s="414"/>
      <c r="O205" s="414"/>
      <c r="P205" s="415"/>
    </row>
    <row r="206" spans="1:16" ht="11.25" customHeight="1" x14ac:dyDescent="0.2">
      <c r="A206" s="262"/>
      <c r="B206" s="263" t="s">
        <v>64</v>
      </c>
      <c r="C206" s="402" t="s">
        <v>547</v>
      </c>
      <c r="D206" s="402"/>
      <c r="E206" s="402"/>
      <c r="F206" s="402"/>
      <c r="G206" s="402"/>
      <c r="H206" s="264" t="s">
        <v>414</v>
      </c>
      <c r="I206" s="265"/>
      <c r="J206" s="265"/>
      <c r="K206" s="270">
        <v>19.32</v>
      </c>
      <c r="L206" s="267"/>
      <c r="M206" s="265"/>
      <c r="N206" s="267"/>
      <c r="O206" s="265"/>
      <c r="P206" s="275">
        <v>5732.24</v>
      </c>
    </row>
    <row r="207" spans="1:16" ht="11.25" customHeight="1" x14ac:dyDescent="0.2">
      <c r="A207" s="269"/>
      <c r="B207" s="263" t="s">
        <v>557</v>
      </c>
      <c r="C207" s="402" t="s">
        <v>558</v>
      </c>
      <c r="D207" s="402"/>
      <c r="E207" s="402"/>
      <c r="F207" s="402"/>
      <c r="G207" s="402"/>
      <c r="H207" s="264" t="s">
        <v>414</v>
      </c>
      <c r="I207" s="271">
        <v>27.6</v>
      </c>
      <c r="J207" s="271">
        <v>0.7</v>
      </c>
      <c r="K207" s="270">
        <v>19.32</v>
      </c>
      <c r="L207" s="272"/>
      <c r="M207" s="273"/>
      <c r="N207" s="274">
        <v>296.7</v>
      </c>
      <c r="O207" s="265"/>
      <c r="P207" s="275">
        <v>5732.24</v>
      </c>
    </row>
    <row r="208" spans="1:16" ht="11.25" customHeight="1" x14ac:dyDescent="0.2">
      <c r="A208" s="262"/>
      <c r="B208" s="263" t="s">
        <v>63</v>
      </c>
      <c r="C208" s="402" t="s">
        <v>410</v>
      </c>
      <c r="D208" s="402"/>
      <c r="E208" s="402"/>
      <c r="F208" s="402"/>
      <c r="G208" s="402"/>
      <c r="H208" s="264"/>
      <c r="I208" s="265"/>
      <c r="J208" s="265"/>
      <c r="K208" s="265"/>
      <c r="L208" s="267"/>
      <c r="M208" s="265"/>
      <c r="N208" s="267"/>
      <c r="O208" s="265"/>
      <c r="P208" s="275">
        <v>4769.82</v>
      </c>
    </row>
    <row r="209" spans="1:16" ht="11.25" customHeight="1" x14ac:dyDescent="0.2">
      <c r="A209" s="262"/>
      <c r="B209" s="263"/>
      <c r="C209" s="402" t="s">
        <v>559</v>
      </c>
      <c r="D209" s="402"/>
      <c r="E209" s="402"/>
      <c r="F209" s="402"/>
      <c r="G209" s="402"/>
      <c r="H209" s="264" t="s">
        <v>414</v>
      </c>
      <c r="I209" s="265"/>
      <c r="J209" s="265"/>
      <c r="K209" s="288">
        <v>4.8860000000000001</v>
      </c>
      <c r="L209" s="267"/>
      <c r="M209" s="265"/>
      <c r="N209" s="267"/>
      <c r="O209" s="265"/>
      <c r="P209" s="275">
        <v>1687.82</v>
      </c>
    </row>
    <row r="210" spans="1:16" ht="11.25" customHeight="1" x14ac:dyDescent="0.2">
      <c r="A210" s="269"/>
      <c r="B210" s="263" t="s">
        <v>560</v>
      </c>
      <c r="C210" s="402" t="s">
        <v>561</v>
      </c>
      <c r="D210" s="402"/>
      <c r="E210" s="402"/>
      <c r="F210" s="402"/>
      <c r="G210" s="402"/>
      <c r="H210" s="264" t="s">
        <v>562</v>
      </c>
      <c r="I210" s="270">
        <v>3.34</v>
      </c>
      <c r="J210" s="271">
        <v>0.7</v>
      </c>
      <c r="K210" s="288">
        <v>2.3380000000000001</v>
      </c>
      <c r="L210" s="272"/>
      <c r="M210" s="273"/>
      <c r="N210" s="274">
        <v>1435.78</v>
      </c>
      <c r="O210" s="265"/>
      <c r="P210" s="275">
        <v>3356.85</v>
      </c>
    </row>
    <row r="211" spans="1:16" ht="11.25" customHeight="1" x14ac:dyDescent="0.2">
      <c r="A211" s="276"/>
      <c r="B211" s="263" t="s">
        <v>563</v>
      </c>
      <c r="C211" s="402" t="s">
        <v>564</v>
      </c>
      <c r="D211" s="402"/>
      <c r="E211" s="402"/>
      <c r="F211" s="402"/>
      <c r="G211" s="402"/>
      <c r="H211" s="264" t="s">
        <v>414</v>
      </c>
      <c r="I211" s="270">
        <v>3.34</v>
      </c>
      <c r="J211" s="271">
        <v>0.7</v>
      </c>
      <c r="K211" s="288">
        <v>2.3380000000000001</v>
      </c>
      <c r="L211" s="267"/>
      <c r="M211" s="265"/>
      <c r="N211" s="283">
        <v>398.56</v>
      </c>
      <c r="O211" s="265"/>
      <c r="P211" s="268">
        <v>931.83</v>
      </c>
    </row>
    <row r="212" spans="1:16" ht="11.25" customHeight="1" x14ac:dyDescent="0.2">
      <c r="A212" s="269"/>
      <c r="B212" s="263" t="s">
        <v>565</v>
      </c>
      <c r="C212" s="402" t="s">
        <v>566</v>
      </c>
      <c r="D212" s="402"/>
      <c r="E212" s="402"/>
      <c r="F212" s="402"/>
      <c r="G212" s="402"/>
      <c r="H212" s="264" t="s">
        <v>562</v>
      </c>
      <c r="I212" s="270">
        <v>3.64</v>
      </c>
      <c r="J212" s="271">
        <v>0.7</v>
      </c>
      <c r="K212" s="288">
        <v>2.548</v>
      </c>
      <c r="L212" s="272"/>
      <c r="M212" s="273"/>
      <c r="N212" s="274">
        <v>554.54</v>
      </c>
      <c r="O212" s="265"/>
      <c r="P212" s="275">
        <v>1412.97</v>
      </c>
    </row>
    <row r="213" spans="1:16" ht="11.25" customHeight="1" x14ac:dyDescent="0.2">
      <c r="A213" s="276"/>
      <c r="B213" s="263" t="s">
        <v>567</v>
      </c>
      <c r="C213" s="402" t="s">
        <v>568</v>
      </c>
      <c r="D213" s="402"/>
      <c r="E213" s="402"/>
      <c r="F213" s="402"/>
      <c r="G213" s="402"/>
      <c r="H213" s="264" t="s">
        <v>414</v>
      </c>
      <c r="I213" s="270">
        <v>3.64</v>
      </c>
      <c r="J213" s="271">
        <v>0.7</v>
      </c>
      <c r="K213" s="288">
        <v>2.548</v>
      </c>
      <c r="L213" s="267"/>
      <c r="M213" s="265"/>
      <c r="N213" s="283">
        <v>296.7</v>
      </c>
      <c r="O213" s="265"/>
      <c r="P213" s="268">
        <v>755.99</v>
      </c>
    </row>
    <row r="214" spans="1:16" ht="11.25" customHeight="1" x14ac:dyDescent="0.2">
      <c r="A214" s="262"/>
      <c r="B214" s="263" t="s">
        <v>61</v>
      </c>
      <c r="C214" s="402" t="s">
        <v>412</v>
      </c>
      <c r="D214" s="402"/>
      <c r="E214" s="402"/>
      <c r="F214" s="402"/>
      <c r="G214" s="402"/>
      <c r="H214" s="264"/>
      <c r="I214" s="265"/>
      <c r="J214" s="265"/>
      <c r="K214" s="265"/>
      <c r="L214" s="267"/>
      <c r="M214" s="265"/>
      <c r="N214" s="267"/>
      <c r="O214" s="265"/>
      <c r="P214" s="268">
        <v>0</v>
      </c>
    </row>
    <row r="215" spans="1:16" ht="11.25" customHeight="1" x14ac:dyDescent="0.2">
      <c r="A215" s="269"/>
      <c r="B215" s="263" t="s">
        <v>631</v>
      </c>
      <c r="C215" s="402" t="s">
        <v>632</v>
      </c>
      <c r="D215" s="402"/>
      <c r="E215" s="402"/>
      <c r="F215" s="402"/>
      <c r="G215" s="402"/>
      <c r="H215" s="264" t="s">
        <v>580</v>
      </c>
      <c r="I215" s="271">
        <v>10.5</v>
      </c>
      <c r="J215" s="277">
        <v>0</v>
      </c>
      <c r="K215" s="277">
        <v>0</v>
      </c>
      <c r="L215" s="284">
        <v>176.2</v>
      </c>
      <c r="M215" s="285">
        <v>1.18</v>
      </c>
      <c r="N215" s="274">
        <v>207.92</v>
      </c>
      <c r="O215" s="265"/>
      <c r="P215" s="275">
        <v>0</v>
      </c>
    </row>
    <row r="216" spans="1:16" ht="11.25" customHeight="1" x14ac:dyDescent="0.2">
      <c r="A216" s="269"/>
      <c r="B216" s="263" t="s">
        <v>633</v>
      </c>
      <c r="C216" s="402" t="s">
        <v>634</v>
      </c>
      <c r="D216" s="402"/>
      <c r="E216" s="402"/>
      <c r="F216" s="402"/>
      <c r="G216" s="402"/>
      <c r="H216" s="264" t="s">
        <v>629</v>
      </c>
      <c r="I216" s="277">
        <v>15</v>
      </c>
      <c r="J216" s="277">
        <v>0</v>
      </c>
      <c r="K216" s="277">
        <v>0</v>
      </c>
      <c r="L216" s="284">
        <v>705.5</v>
      </c>
      <c r="M216" s="285">
        <v>0.95</v>
      </c>
      <c r="N216" s="274">
        <v>670.23</v>
      </c>
      <c r="O216" s="265"/>
      <c r="P216" s="275">
        <v>0</v>
      </c>
    </row>
    <row r="217" spans="1:16" ht="11.25" customHeight="1" x14ac:dyDescent="0.2">
      <c r="A217" s="276" t="s">
        <v>635</v>
      </c>
      <c r="B217" s="263" t="s">
        <v>550</v>
      </c>
      <c r="C217" s="402" t="s">
        <v>551</v>
      </c>
      <c r="D217" s="402"/>
      <c r="E217" s="402"/>
      <c r="F217" s="402"/>
      <c r="G217" s="402"/>
      <c r="H217" s="264" t="s">
        <v>419</v>
      </c>
      <c r="I217" s="277">
        <v>2</v>
      </c>
      <c r="J217" s="265"/>
      <c r="K217" s="277">
        <v>2</v>
      </c>
      <c r="L217" s="267"/>
      <c r="M217" s="265"/>
      <c r="N217" s="267"/>
      <c r="O217" s="271">
        <v>0.7</v>
      </c>
      <c r="P217" s="268">
        <v>114.64</v>
      </c>
    </row>
    <row r="218" spans="1:16" ht="11.25" customHeight="1" x14ac:dyDescent="0.2">
      <c r="A218" s="278"/>
      <c r="B218" s="279"/>
      <c r="C218" s="416" t="s">
        <v>421</v>
      </c>
      <c r="D218" s="416"/>
      <c r="E218" s="416"/>
      <c r="F218" s="416"/>
      <c r="G218" s="416"/>
      <c r="H218" s="254"/>
      <c r="I218" s="255"/>
      <c r="J218" s="255"/>
      <c r="K218" s="255"/>
      <c r="L218" s="258"/>
      <c r="M218" s="255"/>
      <c r="N218" s="280">
        <v>23286.21</v>
      </c>
      <c r="O218" s="255"/>
      <c r="P218" s="281">
        <v>23286.21</v>
      </c>
    </row>
    <row r="219" spans="1:16" ht="24.75" customHeight="1" x14ac:dyDescent="0.2">
      <c r="A219" s="252" t="s">
        <v>68</v>
      </c>
      <c r="B219" s="253" t="s">
        <v>627</v>
      </c>
      <c r="C219" s="412" t="s">
        <v>636</v>
      </c>
      <c r="D219" s="412"/>
      <c r="E219" s="412"/>
      <c r="F219" s="412"/>
      <c r="G219" s="412"/>
      <c r="H219" s="254" t="s">
        <v>629</v>
      </c>
      <c r="I219" s="255">
        <v>1</v>
      </c>
      <c r="J219" s="256">
        <v>1</v>
      </c>
      <c r="K219" s="256">
        <v>1</v>
      </c>
      <c r="L219" s="258"/>
      <c r="M219" s="255"/>
      <c r="N219" s="258"/>
      <c r="O219" s="255"/>
      <c r="P219" s="259"/>
    </row>
    <row r="220" spans="1:16" ht="11.25" customHeight="1" x14ac:dyDescent="0.2">
      <c r="A220" s="262"/>
      <c r="B220" s="263" t="s">
        <v>64</v>
      </c>
      <c r="C220" s="402" t="s">
        <v>547</v>
      </c>
      <c r="D220" s="402"/>
      <c r="E220" s="402"/>
      <c r="F220" s="402"/>
      <c r="G220" s="402"/>
      <c r="H220" s="264" t="s">
        <v>414</v>
      </c>
      <c r="I220" s="265"/>
      <c r="J220" s="265"/>
      <c r="K220" s="271">
        <v>27.6</v>
      </c>
      <c r="L220" s="267"/>
      <c r="M220" s="265"/>
      <c r="N220" s="267"/>
      <c r="O220" s="265"/>
      <c r="P220" s="275">
        <v>8188.92</v>
      </c>
    </row>
    <row r="221" spans="1:16" ht="11.25" customHeight="1" x14ac:dyDescent="0.2">
      <c r="A221" s="269"/>
      <c r="B221" s="263" t="s">
        <v>557</v>
      </c>
      <c r="C221" s="402" t="s">
        <v>558</v>
      </c>
      <c r="D221" s="402"/>
      <c r="E221" s="402"/>
      <c r="F221" s="402"/>
      <c r="G221" s="402"/>
      <c r="H221" s="264" t="s">
        <v>414</v>
      </c>
      <c r="I221" s="271">
        <v>27.6</v>
      </c>
      <c r="J221" s="265"/>
      <c r="K221" s="271">
        <v>27.6</v>
      </c>
      <c r="L221" s="272"/>
      <c r="M221" s="273"/>
      <c r="N221" s="274">
        <v>296.7</v>
      </c>
      <c r="O221" s="265"/>
      <c r="P221" s="275">
        <v>8188.92</v>
      </c>
    </row>
    <row r="222" spans="1:16" ht="11.25" customHeight="1" x14ac:dyDescent="0.2">
      <c r="A222" s="262"/>
      <c r="B222" s="263" t="s">
        <v>63</v>
      </c>
      <c r="C222" s="402" t="s">
        <v>410</v>
      </c>
      <c r="D222" s="402"/>
      <c r="E222" s="402"/>
      <c r="F222" s="402"/>
      <c r="G222" s="402"/>
      <c r="H222" s="264"/>
      <c r="I222" s="265"/>
      <c r="J222" s="265"/>
      <c r="K222" s="265"/>
      <c r="L222" s="267"/>
      <c r="M222" s="265"/>
      <c r="N222" s="267"/>
      <c r="O222" s="265"/>
      <c r="P222" s="275">
        <v>6814.04</v>
      </c>
    </row>
    <row r="223" spans="1:16" ht="11.25" customHeight="1" x14ac:dyDescent="0.2">
      <c r="A223" s="262"/>
      <c r="B223" s="263"/>
      <c r="C223" s="402" t="s">
        <v>559</v>
      </c>
      <c r="D223" s="402"/>
      <c r="E223" s="402"/>
      <c r="F223" s="402"/>
      <c r="G223" s="402"/>
      <c r="H223" s="264" t="s">
        <v>414</v>
      </c>
      <c r="I223" s="265"/>
      <c r="J223" s="265"/>
      <c r="K223" s="270">
        <v>6.98</v>
      </c>
      <c r="L223" s="267"/>
      <c r="M223" s="265"/>
      <c r="N223" s="267"/>
      <c r="O223" s="265"/>
      <c r="P223" s="275">
        <v>2411.1799999999998</v>
      </c>
    </row>
    <row r="224" spans="1:16" ht="11.25" customHeight="1" x14ac:dyDescent="0.2">
      <c r="A224" s="269"/>
      <c r="B224" s="263" t="s">
        <v>560</v>
      </c>
      <c r="C224" s="402" t="s">
        <v>561</v>
      </c>
      <c r="D224" s="402"/>
      <c r="E224" s="402"/>
      <c r="F224" s="402"/>
      <c r="G224" s="402"/>
      <c r="H224" s="264" t="s">
        <v>562</v>
      </c>
      <c r="I224" s="270">
        <v>3.34</v>
      </c>
      <c r="J224" s="265"/>
      <c r="K224" s="270">
        <v>3.34</v>
      </c>
      <c r="L224" s="272"/>
      <c r="M224" s="273"/>
      <c r="N224" s="274">
        <v>1435.78</v>
      </c>
      <c r="O224" s="265"/>
      <c r="P224" s="275">
        <v>4795.51</v>
      </c>
    </row>
    <row r="225" spans="1:16" ht="11.25" customHeight="1" x14ac:dyDescent="0.2">
      <c r="A225" s="276"/>
      <c r="B225" s="263" t="s">
        <v>563</v>
      </c>
      <c r="C225" s="402" t="s">
        <v>564</v>
      </c>
      <c r="D225" s="402"/>
      <c r="E225" s="402"/>
      <c r="F225" s="402"/>
      <c r="G225" s="402"/>
      <c r="H225" s="264" t="s">
        <v>414</v>
      </c>
      <c r="I225" s="270">
        <v>3.34</v>
      </c>
      <c r="J225" s="265"/>
      <c r="K225" s="270">
        <v>3.34</v>
      </c>
      <c r="L225" s="267"/>
      <c r="M225" s="265"/>
      <c r="N225" s="283">
        <v>398.56</v>
      </c>
      <c r="O225" s="265"/>
      <c r="P225" s="275">
        <v>1331.19</v>
      </c>
    </row>
    <row r="226" spans="1:16" ht="11.25" customHeight="1" x14ac:dyDescent="0.2">
      <c r="A226" s="269"/>
      <c r="B226" s="263" t="s">
        <v>565</v>
      </c>
      <c r="C226" s="402" t="s">
        <v>566</v>
      </c>
      <c r="D226" s="402"/>
      <c r="E226" s="402"/>
      <c r="F226" s="402"/>
      <c r="G226" s="402"/>
      <c r="H226" s="264" t="s">
        <v>562</v>
      </c>
      <c r="I226" s="270">
        <v>3.64</v>
      </c>
      <c r="J226" s="265"/>
      <c r="K226" s="270">
        <v>3.64</v>
      </c>
      <c r="L226" s="272"/>
      <c r="M226" s="273"/>
      <c r="N226" s="274">
        <v>554.54</v>
      </c>
      <c r="O226" s="265"/>
      <c r="P226" s="275">
        <v>2018.53</v>
      </c>
    </row>
    <row r="227" spans="1:16" ht="11.25" customHeight="1" x14ac:dyDescent="0.2">
      <c r="A227" s="276"/>
      <c r="B227" s="263" t="s">
        <v>567</v>
      </c>
      <c r="C227" s="402" t="s">
        <v>568</v>
      </c>
      <c r="D227" s="402"/>
      <c r="E227" s="402"/>
      <c r="F227" s="402"/>
      <c r="G227" s="402"/>
      <c r="H227" s="264" t="s">
        <v>414</v>
      </c>
      <c r="I227" s="270">
        <v>3.64</v>
      </c>
      <c r="J227" s="265"/>
      <c r="K227" s="270">
        <v>3.64</v>
      </c>
      <c r="L227" s="267"/>
      <c r="M227" s="265"/>
      <c r="N227" s="283">
        <v>296.7</v>
      </c>
      <c r="O227" s="265"/>
      <c r="P227" s="275">
        <v>1079.99</v>
      </c>
    </row>
    <row r="228" spans="1:16" ht="11.25" customHeight="1" x14ac:dyDescent="0.2">
      <c r="A228" s="262"/>
      <c r="B228" s="263" t="s">
        <v>61</v>
      </c>
      <c r="C228" s="402" t="s">
        <v>412</v>
      </c>
      <c r="D228" s="402"/>
      <c r="E228" s="402"/>
      <c r="F228" s="402"/>
      <c r="G228" s="402"/>
      <c r="H228" s="264"/>
      <c r="I228" s="265"/>
      <c r="J228" s="265"/>
      <c r="K228" s="265"/>
      <c r="L228" s="267"/>
      <c r="M228" s="265"/>
      <c r="N228" s="267"/>
      <c r="O228" s="265"/>
      <c r="P228" s="275">
        <v>12236.61</v>
      </c>
    </row>
    <row r="229" spans="1:16" ht="11.25" customHeight="1" x14ac:dyDescent="0.2">
      <c r="A229" s="269"/>
      <c r="B229" s="263" t="s">
        <v>631</v>
      </c>
      <c r="C229" s="402" t="s">
        <v>632</v>
      </c>
      <c r="D229" s="402"/>
      <c r="E229" s="402"/>
      <c r="F229" s="402"/>
      <c r="G229" s="402"/>
      <c r="H229" s="264" t="s">
        <v>580</v>
      </c>
      <c r="I229" s="271">
        <v>10.5</v>
      </c>
      <c r="J229" s="265"/>
      <c r="K229" s="271">
        <v>10.5</v>
      </c>
      <c r="L229" s="284">
        <v>176.2</v>
      </c>
      <c r="M229" s="285">
        <v>1.18</v>
      </c>
      <c r="N229" s="274">
        <v>207.92</v>
      </c>
      <c r="O229" s="265"/>
      <c r="P229" s="275">
        <v>2183.16</v>
      </c>
    </row>
    <row r="230" spans="1:16" ht="11.25" customHeight="1" x14ac:dyDescent="0.2">
      <c r="A230" s="269"/>
      <c r="B230" s="263" t="s">
        <v>633</v>
      </c>
      <c r="C230" s="402" t="s">
        <v>634</v>
      </c>
      <c r="D230" s="402"/>
      <c r="E230" s="402"/>
      <c r="F230" s="402"/>
      <c r="G230" s="402"/>
      <c r="H230" s="264" t="s">
        <v>629</v>
      </c>
      <c r="I230" s="277">
        <v>15</v>
      </c>
      <c r="J230" s="265"/>
      <c r="K230" s="277">
        <v>15</v>
      </c>
      <c r="L230" s="284">
        <v>705.5</v>
      </c>
      <c r="M230" s="285">
        <v>0.95</v>
      </c>
      <c r="N230" s="274">
        <v>670.23</v>
      </c>
      <c r="O230" s="265"/>
      <c r="P230" s="275">
        <v>10053.450000000001</v>
      </c>
    </row>
    <row r="231" spans="1:16" ht="11.25" customHeight="1" x14ac:dyDescent="0.2">
      <c r="A231" s="276" t="s">
        <v>637</v>
      </c>
      <c r="B231" s="263" t="s">
        <v>550</v>
      </c>
      <c r="C231" s="402" t="s">
        <v>551</v>
      </c>
      <c r="D231" s="402"/>
      <c r="E231" s="402"/>
      <c r="F231" s="402"/>
      <c r="G231" s="402"/>
      <c r="H231" s="264" t="s">
        <v>419</v>
      </c>
      <c r="I231" s="277">
        <v>2</v>
      </c>
      <c r="J231" s="265"/>
      <c r="K231" s="277">
        <v>2</v>
      </c>
      <c r="L231" s="267"/>
      <c r="M231" s="265"/>
      <c r="N231" s="267"/>
      <c r="O231" s="265"/>
      <c r="P231" s="268">
        <v>163.78</v>
      </c>
    </row>
    <row r="232" spans="1:16" ht="11.25" customHeight="1" x14ac:dyDescent="0.2">
      <c r="A232" s="278"/>
      <c r="B232" s="279"/>
      <c r="C232" s="416" t="s">
        <v>421</v>
      </c>
      <c r="D232" s="416"/>
      <c r="E232" s="416"/>
      <c r="F232" s="416"/>
      <c r="G232" s="416"/>
      <c r="H232" s="254"/>
      <c r="I232" s="255"/>
      <c r="J232" s="255"/>
      <c r="K232" s="255"/>
      <c r="L232" s="258"/>
      <c r="M232" s="255"/>
      <c r="N232" s="280">
        <v>45502.68</v>
      </c>
      <c r="O232" s="255"/>
      <c r="P232" s="281">
        <v>45502.68</v>
      </c>
    </row>
    <row r="233" spans="1:16" ht="11.25" customHeight="1" x14ac:dyDescent="0.2">
      <c r="A233" s="252" t="s">
        <v>331</v>
      </c>
      <c r="B233" s="253" t="s">
        <v>422</v>
      </c>
      <c r="C233" s="412" t="s">
        <v>638</v>
      </c>
      <c r="D233" s="412"/>
      <c r="E233" s="412"/>
      <c r="F233" s="412"/>
      <c r="G233" s="412"/>
      <c r="H233" s="254" t="s">
        <v>629</v>
      </c>
      <c r="I233" s="255">
        <v>1</v>
      </c>
      <c r="J233" s="256">
        <v>1</v>
      </c>
      <c r="K233" s="256">
        <v>1</v>
      </c>
      <c r="L233" s="258"/>
      <c r="M233" s="255"/>
      <c r="N233" s="280">
        <v>563450</v>
      </c>
      <c r="O233" s="255"/>
      <c r="P233" s="281">
        <v>563450</v>
      </c>
    </row>
    <row r="234" spans="1:16" ht="11.25" customHeight="1" x14ac:dyDescent="0.2">
      <c r="A234" s="260"/>
      <c r="B234" s="217"/>
      <c r="C234" s="397" t="s">
        <v>639</v>
      </c>
      <c r="D234" s="397"/>
      <c r="E234" s="397"/>
      <c r="F234" s="397"/>
      <c r="G234" s="397"/>
      <c r="H234" s="397"/>
      <c r="I234" s="397"/>
      <c r="J234" s="397"/>
      <c r="K234" s="397"/>
      <c r="L234" s="397"/>
      <c r="M234" s="397"/>
      <c r="N234" s="397"/>
      <c r="O234" s="397"/>
      <c r="P234" s="413"/>
    </row>
    <row r="235" spans="1:16" ht="11.25" customHeight="1" x14ac:dyDescent="0.2">
      <c r="A235" s="278"/>
      <c r="B235" s="279"/>
      <c r="C235" s="416" t="s">
        <v>421</v>
      </c>
      <c r="D235" s="416"/>
      <c r="E235" s="416"/>
      <c r="F235" s="416"/>
      <c r="G235" s="416"/>
      <c r="H235" s="254"/>
      <c r="I235" s="255"/>
      <c r="J235" s="255"/>
      <c r="K235" s="255"/>
      <c r="L235" s="258"/>
      <c r="M235" s="255"/>
      <c r="N235" s="258"/>
      <c r="O235" s="255"/>
      <c r="P235" s="281">
        <v>563450</v>
      </c>
    </row>
    <row r="236" spans="1:16" ht="24.75" customHeight="1" x14ac:dyDescent="0.2">
      <c r="A236" s="252" t="s">
        <v>322</v>
      </c>
      <c r="B236" s="253" t="s">
        <v>552</v>
      </c>
      <c r="C236" s="412" t="s">
        <v>614</v>
      </c>
      <c r="D236" s="412"/>
      <c r="E236" s="412"/>
      <c r="F236" s="412"/>
      <c r="G236" s="412"/>
      <c r="H236" s="254" t="s">
        <v>554</v>
      </c>
      <c r="I236" s="255">
        <v>0.08</v>
      </c>
      <c r="J236" s="256">
        <v>1</v>
      </c>
      <c r="K236" s="257">
        <v>0.08</v>
      </c>
      <c r="L236" s="258"/>
      <c r="M236" s="255"/>
      <c r="N236" s="258"/>
      <c r="O236" s="255"/>
      <c r="P236" s="259"/>
    </row>
    <row r="237" spans="1:16" ht="11.25" customHeight="1" x14ac:dyDescent="0.2">
      <c r="A237" s="262"/>
      <c r="B237" s="263" t="s">
        <v>64</v>
      </c>
      <c r="C237" s="402" t="s">
        <v>547</v>
      </c>
      <c r="D237" s="402"/>
      <c r="E237" s="402"/>
      <c r="F237" s="402"/>
      <c r="G237" s="402"/>
      <c r="H237" s="264" t="s">
        <v>414</v>
      </c>
      <c r="I237" s="265"/>
      <c r="J237" s="265"/>
      <c r="K237" s="288">
        <v>3.6240000000000001</v>
      </c>
      <c r="L237" s="267"/>
      <c r="M237" s="265"/>
      <c r="N237" s="267"/>
      <c r="O237" s="265"/>
      <c r="P237" s="275">
        <v>1075.24</v>
      </c>
    </row>
    <row r="238" spans="1:16" ht="11.25" customHeight="1" x14ac:dyDescent="0.2">
      <c r="A238" s="269"/>
      <c r="B238" s="263" t="s">
        <v>557</v>
      </c>
      <c r="C238" s="402" t="s">
        <v>558</v>
      </c>
      <c r="D238" s="402"/>
      <c r="E238" s="402"/>
      <c r="F238" s="402"/>
      <c r="G238" s="402"/>
      <c r="H238" s="264" t="s">
        <v>414</v>
      </c>
      <c r="I238" s="271">
        <v>45.3</v>
      </c>
      <c r="J238" s="265"/>
      <c r="K238" s="288">
        <v>3.6240000000000001</v>
      </c>
      <c r="L238" s="272"/>
      <c r="M238" s="273"/>
      <c r="N238" s="274">
        <v>296.7</v>
      </c>
      <c r="O238" s="265"/>
      <c r="P238" s="275">
        <v>1075.24</v>
      </c>
    </row>
    <row r="239" spans="1:16" ht="11.25" customHeight="1" x14ac:dyDescent="0.2">
      <c r="A239" s="262"/>
      <c r="B239" s="263" t="s">
        <v>63</v>
      </c>
      <c r="C239" s="402" t="s">
        <v>410</v>
      </c>
      <c r="D239" s="402"/>
      <c r="E239" s="402"/>
      <c r="F239" s="402"/>
      <c r="G239" s="402"/>
      <c r="H239" s="264"/>
      <c r="I239" s="265"/>
      <c r="J239" s="265"/>
      <c r="K239" s="265"/>
      <c r="L239" s="267"/>
      <c r="M239" s="265"/>
      <c r="N239" s="267"/>
      <c r="O239" s="265"/>
      <c r="P239" s="268">
        <v>48.21</v>
      </c>
    </row>
    <row r="240" spans="1:16" ht="11.25" customHeight="1" x14ac:dyDescent="0.2">
      <c r="A240" s="262"/>
      <c r="B240" s="263"/>
      <c r="C240" s="402" t="s">
        <v>559</v>
      </c>
      <c r="D240" s="402"/>
      <c r="E240" s="402"/>
      <c r="F240" s="402"/>
      <c r="G240" s="402"/>
      <c r="H240" s="264" t="s">
        <v>414</v>
      </c>
      <c r="I240" s="265"/>
      <c r="J240" s="265"/>
      <c r="K240" s="288">
        <v>0.42399999999999999</v>
      </c>
      <c r="L240" s="267"/>
      <c r="M240" s="265"/>
      <c r="N240" s="267"/>
      <c r="O240" s="265"/>
      <c r="P240" s="268">
        <v>127.44</v>
      </c>
    </row>
    <row r="241" spans="1:16" ht="11.25" customHeight="1" x14ac:dyDescent="0.2">
      <c r="A241" s="269"/>
      <c r="B241" s="263" t="s">
        <v>560</v>
      </c>
      <c r="C241" s="402" t="s">
        <v>561</v>
      </c>
      <c r="D241" s="402"/>
      <c r="E241" s="402"/>
      <c r="F241" s="402"/>
      <c r="G241" s="402"/>
      <c r="H241" s="264" t="s">
        <v>562</v>
      </c>
      <c r="I241" s="271">
        <v>0.2</v>
      </c>
      <c r="J241" s="265"/>
      <c r="K241" s="288">
        <v>1.6E-2</v>
      </c>
      <c r="L241" s="272"/>
      <c r="M241" s="273"/>
      <c r="N241" s="274">
        <v>1435.78</v>
      </c>
      <c r="O241" s="265"/>
      <c r="P241" s="275">
        <v>22.97</v>
      </c>
    </row>
    <row r="242" spans="1:16" ht="11.25" customHeight="1" x14ac:dyDescent="0.2">
      <c r="A242" s="276"/>
      <c r="B242" s="263" t="s">
        <v>563</v>
      </c>
      <c r="C242" s="402" t="s">
        <v>564</v>
      </c>
      <c r="D242" s="402"/>
      <c r="E242" s="402"/>
      <c r="F242" s="402"/>
      <c r="G242" s="402"/>
      <c r="H242" s="264" t="s">
        <v>414</v>
      </c>
      <c r="I242" s="271">
        <v>0.2</v>
      </c>
      <c r="J242" s="265"/>
      <c r="K242" s="288">
        <v>1.6E-2</v>
      </c>
      <c r="L242" s="267"/>
      <c r="M242" s="265"/>
      <c r="N242" s="283">
        <v>398.56</v>
      </c>
      <c r="O242" s="265"/>
      <c r="P242" s="268">
        <v>6.38</v>
      </c>
    </row>
    <row r="243" spans="1:16" ht="11.25" customHeight="1" x14ac:dyDescent="0.2">
      <c r="A243" s="269"/>
      <c r="B243" s="263" t="s">
        <v>565</v>
      </c>
      <c r="C243" s="402" t="s">
        <v>566</v>
      </c>
      <c r="D243" s="402"/>
      <c r="E243" s="402"/>
      <c r="F243" s="402"/>
      <c r="G243" s="402"/>
      <c r="H243" s="264" t="s">
        <v>562</v>
      </c>
      <c r="I243" s="271">
        <v>0.2</v>
      </c>
      <c r="J243" s="265"/>
      <c r="K243" s="288">
        <v>1.6E-2</v>
      </c>
      <c r="L243" s="272"/>
      <c r="M243" s="273"/>
      <c r="N243" s="274">
        <v>554.54</v>
      </c>
      <c r="O243" s="265"/>
      <c r="P243" s="275">
        <v>8.8699999999999992</v>
      </c>
    </row>
    <row r="244" spans="1:16" ht="11.25" customHeight="1" x14ac:dyDescent="0.2">
      <c r="A244" s="276"/>
      <c r="B244" s="263" t="s">
        <v>567</v>
      </c>
      <c r="C244" s="402" t="s">
        <v>568</v>
      </c>
      <c r="D244" s="402"/>
      <c r="E244" s="402"/>
      <c r="F244" s="402"/>
      <c r="G244" s="402"/>
      <c r="H244" s="264" t="s">
        <v>414</v>
      </c>
      <c r="I244" s="271">
        <v>0.2</v>
      </c>
      <c r="J244" s="265"/>
      <c r="K244" s="288">
        <v>1.6E-2</v>
      </c>
      <c r="L244" s="267"/>
      <c r="M244" s="265"/>
      <c r="N244" s="283">
        <v>296.7</v>
      </c>
      <c r="O244" s="265"/>
      <c r="P244" s="268">
        <v>4.75</v>
      </c>
    </row>
    <row r="245" spans="1:16" ht="11.25" customHeight="1" x14ac:dyDescent="0.2">
      <c r="A245" s="269"/>
      <c r="B245" s="263" t="s">
        <v>569</v>
      </c>
      <c r="C245" s="402" t="s">
        <v>570</v>
      </c>
      <c r="D245" s="402"/>
      <c r="E245" s="402"/>
      <c r="F245" s="402"/>
      <c r="G245" s="402"/>
      <c r="H245" s="264" t="s">
        <v>562</v>
      </c>
      <c r="I245" s="270">
        <v>1.69</v>
      </c>
      <c r="J245" s="265"/>
      <c r="K245" s="282">
        <v>0.13519999999999999</v>
      </c>
      <c r="L245" s="272"/>
      <c r="M245" s="273"/>
      <c r="N245" s="274">
        <v>16.5</v>
      </c>
      <c r="O245" s="265"/>
      <c r="P245" s="275">
        <v>2.23</v>
      </c>
    </row>
    <row r="246" spans="1:16" ht="11.25" customHeight="1" x14ac:dyDescent="0.2">
      <c r="A246" s="269"/>
      <c r="B246" s="263" t="s">
        <v>571</v>
      </c>
      <c r="C246" s="402" t="s">
        <v>572</v>
      </c>
      <c r="D246" s="402"/>
      <c r="E246" s="402"/>
      <c r="F246" s="402"/>
      <c r="G246" s="402"/>
      <c r="H246" s="264" t="s">
        <v>562</v>
      </c>
      <c r="I246" s="270">
        <v>0.86</v>
      </c>
      <c r="J246" s="265"/>
      <c r="K246" s="282">
        <v>6.88E-2</v>
      </c>
      <c r="L246" s="284">
        <v>23.89</v>
      </c>
      <c r="M246" s="285">
        <v>1.1399999999999999</v>
      </c>
      <c r="N246" s="274">
        <v>27.23</v>
      </c>
      <c r="O246" s="265"/>
      <c r="P246" s="275">
        <v>1.87</v>
      </c>
    </row>
    <row r="247" spans="1:16" ht="11.25" customHeight="1" x14ac:dyDescent="0.2">
      <c r="A247" s="269"/>
      <c r="B247" s="263" t="s">
        <v>573</v>
      </c>
      <c r="C247" s="402" t="s">
        <v>574</v>
      </c>
      <c r="D247" s="402"/>
      <c r="E247" s="402"/>
      <c r="F247" s="402"/>
      <c r="G247" s="402"/>
      <c r="H247" s="264" t="s">
        <v>562</v>
      </c>
      <c r="I247" s="271">
        <v>4.9000000000000004</v>
      </c>
      <c r="J247" s="265"/>
      <c r="K247" s="288">
        <v>0.39200000000000002</v>
      </c>
      <c r="L247" s="284">
        <v>26.76</v>
      </c>
      <c r="M247" s="285">
        <v>1.17</v>
      </c>
      <c r="N247" s="274">
        <v>31.31</v>
      </c>
      <c r="O247" s="265"/>
      <c r="P247" s="275">
        <v>12.27</v>
      </c>
    </row>
    <row r="248" spans="1:16" ht="11.25" customHeight="1" x14ac:dyDescent="0.2">
      <c r="A248" s="276"/>
      <c r="B248" s="263" t="s">
        <v>567</v>
      </c>
      <c r="C248" s="402" t="s">
        <v>568</v>
      </c>
      <c r="D248" s="402"/>
      <c r="E248" s="402"/>
      <c r="F248" s="402"/>
      <c r="G248" s="402"/>
      <c r="H248" s="264" t="s">
        <v>414</v>
      </c>
      <c r="I248" s="271">
        <v>4.9000000000000004</v>
      </c>
      <c r="J248" s="265"/>
      <c r="K248" s="288">
        <v>0.39200000000000002</v>
      </c>
      <c r="L248" s="267"/>
      <c r="M248" s="265"/>
      <c r="N248" s="283">
        <v>296.7</v>
      </c>
      <c r="O248" s="265"/>
      <c r="P248" s="268">
        <v>116.31</v>
      </c>
    </row>
    <row r="249" spans="1:16" ht="11.25" customHeight="1" x14ac:dyDescent="0.2">
      <c r="A249" s="262"/>
      <c r="B249" s="263" t="s">
        <v>61</v>
      </c>
      <c r="C249" s="402" t="s">
        <v>412</v>
      </c>
      <c r="D249" s="402"/>
      <c r="E249" s="402"/>
      <c r="F249" s="402"/>
      <c r="G249" s="402"/>
      <c r="H249" s="264"/>
      <c r="I249" s="265"/>
      <c r="J249" s="265"/>
      <c r="K249" s="265"/>
      <c r="L249" s="267"/>
      <c r="M249" s="265"/>
      <c r="N249" s="267"/>
      <c r="O249" s="265"/>
      <c r="P249" s="268">
        <v>73.489999999999995</v>
      </c>
    </row>
    <row r="250" spans="1:16" ht="11.25" customHeight="1" x14ac:dyDescent="0.2">
      <c r="A250" s="269"/>
      <c r="B250" s="263" t="s">
        <v>575</v>
      </c>
      <c r="C250" s="402" t="s">
        <v>576</v>
      </c>
      <c r="D250" s="402"/>
      <c r="E250" s="402"/>
      <c r="F250" s="402"/>
      <c r="G250" s="402"/>
      <c r="H250" s="264" t="s">
        <v>577</v>
      </c>
      <c r="I250" s="270">
        <v>0.31</v>
      </c>
      <c r="J250" s="265"/>
      <c r="K250" s="282">
        <v>2.4799999999999999E-2</v>
      </c>
      <c r="L250" s="284">
        <v>253.96</v>
      </c>
      <c r="M250" s="285">
        <v>1.24</v>
      </c>
      <c r="N250" s="274">
        <v>314.91000000000003</v>
      </c>
      <c r="O250" s="265"/>
      <c r="P250" s="275">
        <v>7.81</v>
      </c>
    </row>
    <row r="251" spans="1:16" ht="11.25" customHeight="1" x14ac:dyDescent="0.2">
      <c r="A251" s="269"/>
      <c r="B251" s="263" t="s">
        <v>578</v>
      </c>
      <c r="C251" s="402" t="s">
        <v>579</v>
      </c>
      <c r="D251" s="402"/>
      <c r="E251" s="402"/>
      <c r="F251" s="402"/>
      <c r="G251" s="402"/>
      <c r="H251" s="264" t="s">
        <v>580</v>
      </c>
      <c r="I251" s="270">
        <v>2.88</v>
      </c>
      <c r="J251" s="265"/>
      <c r="K251" s="282">
        <v>0.23039999999999999</v>
      </c>
      <c r="L251" s="284">
        <v>174.93</v>
      </c>
      <c r="M251" s="285">
        <v>1.07</v>
      </c>
      <c r="N251" s="274">
        <v>187.18</v>
      </c>
      <c r="O251" s="265"/>
      <c r="P251" s="275">
        <v>43.13</v>
      </c>
    </row>
    <row r="252" spans="1:16" ht="11.25" customHeight="1" x14ac:dyDescent="0.2">
      <c r="A252" s="269"/>
      <c r="B252" s="263" t="s">
        <v>581</v>
      </c>
      <c r="C252" s="402" t="s">
        <v>582</v>
      </c>
      <c r="D252" s="402"/>
      <c r="E252" s="402"/>
      <c r="F252" s="402"/>
      <c r="G252" s="402"/>
      <c r="H252" s="264" t="s">
        <v>583</v>
      </c>
      <c r="I252" s="266">
        <v>1.2E-4</v>
      </c>
      <c r="J252" s="265"/>
      <c r="K252" s="290">
        <v>9.5999999999999996E-6</v>
      </c>
      <c r="L252" s="286">
        <v>195421.95</v>
      </c>
      <c r="M252" s="285">
        <v>1.18</v>
      </c>
      <c r="N252" s="274">
        <v>230597.9</v>
      </c>
      <c r="O252" s="265"/>
      <c r="P252" s="275">
        <v>2.21</v>
      </c>
    </row>
    <row r="253" spans="1:16" ht="11.25" customHeight="1" x14ac:dyDescent="0.2">
      <c r="A253" s="269"/>
      <c r="B253" s="263" t="s">
        <v>584</v>
      </c>
      <c r="C253" s="402" t="s">
        <v>585</v>
      </c>
      <c r="D253" s="402"/>
      <c r="E253" s="402"/>
      <c r="F253" s="402"/>
      <c r="G253" s="402"/>
      <c r="H253" s="264" t="s">
        <v>583</v>
      </c>
      <c r="I253" s="266">
        <v>6.0000000000000002E-5</v>
      </c>
      <c r="J253" s="265"/>
      <c r="K253" s="290">
        <v>4.7999999999999998E-6</v>
      </c>
      <c r="L253" s="286">
        <v>709576.9</v>
      </c>
      <c r="M253" s="285">
        <v>0.86</v>
      </c>
      <c r="N253" s="274">
        <v>610236.13</v>
      </c>
      <c r="O253" s="265"/>
      <c r="P253" s="275">
        <v>2.93</v>
      </c>
    </row>
    <row r="254" spans="1:16" ht="11.25" customHeight="1" x14ac:dyDescent="0.2">
      <c r="A254" s="269"/>
      <c r="B254" s="263" t="s">
        <v>586</v>
      </c>
      <c r="C254" s="402" t="s">
        <v>587</v>
      </c>
      <c r="D254" s="402"/>
      <c r="E254" s="402"/>
      <c r="F254" s="402"/>
      <c r="G254" s="402"/>
      <c r="H254" s="264" t="s">
        <v>583</v>
      </c>
      <c r="I254" s="266">
        <v>3.0000000000000001E-5</v>
      </c>
      <c r="J254" s="265"/>
      <c r="K254" s="290">
        <v>2.3999999999999999E-6</v>
      </c>
      <c r="L254" s="286">
        <v>945143.92</v>
      </c>
      <c r="M254" s="285">
        <v>0.86</v>
      </c>
      <c r="N254" s="274">
        <v>812823.77</v>
      </c>
      <c r="O254" s="265"/>
      <c r="P254" s="275">
        <v>1.95</v>
      </c>
    </row>
    <row r="255" spans="1:16" ht="11.25" customHeight="1" x14ac:dyDescent="0.2">
      <c r="A255" s="269"/>
      <c r="B255" s="263" t="s">
        <v>588</v>
      </c>
      <c r="C255" s="402" t="s">
        <v>589</v>
      </c>
      <c r="D255" s="402"/>
      <c r="E255" s="402"/>
      <c r="F255" s="402"/>
      <c r="G255" s="402"/>
      <c r="H255" s="264" t="s">
        <v>580</v>
      </c>
      <c r="I255" s="270">
        <v>1.74</v>
      </c>
      <c r="J255" s="265"/>
      <c r="K255" s="282">
        <v>0.13919999999999999</v>
      </c>
      <c r="L255" s="284">
        <v>79.88</v>
      </c>
      <c r="M255" s="285">
        <v>1.39</v>
      </c>
      <c r="N255" s="274">
        <v>111.03</v>
      </c>
      <c r="O255" s="265"/>
      <c r="P255" s="275">
        <v>15.46</v>
      </c>
    </row>
    <row r="256" spans="1:16" ht="11.25" customHeight="1" x14ac:dyDescent="0.2">
      <c r="A256" s="276" t="s">
        <v>640</v>
      </c>
      <c r="B256" s="263" t="s">
        <v>550</v>
      </c>
      <c r="C256" s="402" t="s">
        <v>551</v>
      </c>
      <c r="D256" s="402"/>
      <c r="E256" s="402"/>
      <c r="F256" s="402"/>
      <c r="G256" s="402"/>
      <c r="H256" s="264" t="s">
        <v>419</v>
      </c>
      <c r="I256" s="277">
        <v>2</v>
      </c>
      <c r="J256" s="265"/>
      <c r="K256" s="277">
        <v>2</v>
      </c>
      <c r="L256" s="267"/>
      <c r="M256" s="265"/>
      <c r="N256" s="267"/>
      <c r="O256" s="265"/>
      <c r="P256" s="268">
        <v>21.5</v>
      </c>
    </row>
    <row r="257" spans="1:16" ht="11.25" customHeight="1" x14ac:dyDescent="0.2">
      <c r="A257" s="278"/>
      <c r="B257" s="279"/>
      <c r="C257" s="416" t="s">
        <v>421</v>
      </c>
      <c r="D257" s="416"/>
      <c r="E257" s="416"/>
      <c r="F257" s="416"/>
      <c r="G257" s="416"/>
      <c r="H257" s="254"/>
      <c r="I257" s="255"/>
      <c r="J257" s="255"/>
      <c r="K257" s="255"/>
      <c r="L257" s="258"/>
      <c r="M257" s="255"/>
      <c r="N257" s="280">
        <v>39073.129999999997</v>
      </c>
      <c r="O257" s="255"/>
      <c r="P257" s="281">
        <v>3125.85</v>
      </c>
    </row>
    <row r="258" spans="1:16" ht="24" customHeight="1" x14ac:dyDescent="0.2">
      <c r="A258" s="252" t="s">
        <v>332</v>
      </c>
      <c r="B258" s="253" t="s">
        <v>541</v>
      </c>
      <c r="C258" s="412" t="s">
        <v>619</v>
      </c>
      <c r="D258" s="412"/>
      <c r="E258" s="412"/>
      <c r="F258" s="412"/>
      <c r="G258" s="412"/>
      <c r="H258" s="254" t="s">
        <v>543</v>
      </c>
      <c r="I258" s="255">
        <v>0.08</v>
      </c>
      <c r="J258" s="256">
        <v>1</v>
      </c>
      <c r="K258" s="257">
        <v>0.08</v>
      </c>
      <c r="L258" s="258"/>
      <c r="M258" s="255"/>
      <c r="N258" s="258"/>
      <c r="O258" s="255"/>
      <c r="P258" s="259"/>
    </row>
    <row r="259" spans="1:16" ht="11.25" customHeight="1" x14ac:dyDescent="0.2">
      <c r="A259" s="262"/>
      <c r="B259" s="263" t="s">
        <v>64</v>
      </c>
      <c r="C259" s="402" t="s">
        <v>547</v>
      </c>
      <c r="D259" s="402"/>
      <c r="E259" s="402"/>
      <c r="F259" s="402"/>
      <c r="G259" s="402"/>
      <c r="H259" s="264" t="s">
        <v>414</v>
      </c>
      <c r="I259" s="265"/>
      <c r="J259" s="265"/>
      <c r="K259" s="282">
        <v>1.2096</v>
      </c>
      <c r="L259" s="267"/>
      <c r="M259" s="265"/>
      <c r="N259" s="267"/>
      <c r="O259" s="265"/>
      <c r="P259" s="268">
        <v>350.86</v>
      </c>
    </row>
    <row r="260" spans="1:16" ht="11.25" customHeight="1" x14ac:dyDescent="0.2">
      <c r="A260" s="269"/>
      <c r="B260" s="263" t="s">
        <v>548</v>
      </c>
      <c r="C260" s="402" t="s">
        <v>549</v>
      </c>
      <c r="D260" s="402"/>
      <c r="E260" s="402"/>
      <c r="F260" s="402"/>
      <c r="G260" s="402"/>
      <c r="H260" s="264" t="s">
        <v>414</v>
      </c>
      <c r="I260" s="270">
        <v>15.12</v>
      </c>
      <c r="J260" s="265"/>
      <c r="K260" s="282">
        <v>1.2096</v>
      </c>
      <c r="L260" s="272"/>
      <c r="M260" s="273"/>
      <c r="N260" s="274">
        <v>290.06</v>
      </c>
      <c r="O260" s="265"/>
      <c r="P260" s="275">
        <v>350.86</v>
      </c>
    </row>
    <row r="261" spans="1:16" ht="11.25" customHeight="1" x14ac:dyDescent="0.2">
      <c r="A261" s="276" t="s">
        <v>641</v>
      </c>
      <c r="B261" s="263" t="s">
        <v>550</v>
      </c>
      <c r="C261" s="402" t="s">
        <v>551</v>
      </c>
      <c r="D261" s="402"/>
      <c r="E261" s="402"/>
      <c r="F261" s="402"/>
      <c r="G261" s="402"/>
      <c r="H261" s="264" t="s">
        <v>419</v>
      </c>
      <c r="I261" s="277">
        <v>2</v>
      </c>
      <c r="J261" s="265"/>
      <c r="K261" s="277">
        <v>2</v>
      </c>
      <c r="L261" s="267"/>
      <c r="M261" s="265"/>
      <c r="N261" s="267"/>
      <c r="O261" s="265"/>
      <c r="P261" s="268">
        <v>7.02</v>
      </c>
    </row>
    <row r="262" spans="1:16" ht="11.25" customHeight="1" x14ac:dyDescent="0.2">
      <c r="A262" s="278"/>
      <c r="B262" s="279"/>
      <c r="C262" s="416" t="s">
        <v>421</v>
      </c>
      <c r="D262" s="416"/>
      <c r="E262" s="416"/>
      <c r="F262" s="416"/>
      <c r="G262" s="416"/>
      <c r="H262" s="254"/>
      <c r="I262" s="255"/>
      <c r="J262" s="255"/>
      <c r="K262" s="255"/>
      <c r="L262" s="258"/>
      <c r="M262" s="255"/>
      <c r="N262" s="280">
        <v>10964.38</v>
      </c>
      <c r="O262" s="255"/>
      <c r="P262" s="301">
        <v>877.15</v>
      </c>
    </row>
    <row r="263" spans="1:16" ht="23.25" customHeight="1" x14ac:dyDescent="0.2">
      <c r="A263" s="252" t="s">
        <v>323</v>
      </c>
      <c r="B263" s="253" t="s">
        <v>642</v>
      </c>
      <c r="C263" s="412" t="s">
        <v>643</v>
      </c>
      <c r="D263" s="412"/>
      <c r="E263" s="412"/>
      <c r="F263" s="412"/>
      <c r="G263" s="412"/>
      <c r="H263" s="254" t="s">
        <v>644</v>
      </c>
      <c r="I263" s="255">
        <v>0.04</v>
      </c>
      <c r="J263" s="256">
        <v>1</v>
      </c>
      <c r="K263" s="257">
        <v>0.04</v>
      </c>
      <c r="L263" s="258"/>
      <c r="M263" s="255"/>
      <c r="N263" s="258"/>
      <c r="O263" s="255"/>
      <c r="P263" s="259"/>
    </row>
    <row r="264" spans="1:16" ht="11.25" customHeight="1" x14ac:dyDescent="0.2">
      <c r="A264" s="262"/>
      <c r="B264" s="263" t="s">
        <v>64</v>
      </c>
      <c r="C264" s="402" t="s">
        <v>547</v>
      </c>
      <c r="D264" s="402"/>
      <c r="E264" s="402"/>
      <c r="F264" s="402"/>
      <c r="G264" s="402"/>
      <c r="H264" s="264" t="s">
        <v>414</v>
      </c>
      <c r="I264" s="265"/>
      <c r="J264" s="265"/>
      <c r="K264" s="282">
        <v>0.51839999999999997</v>
      </c>
      <c r="L264" s="267"/>
      <c r="M264" s="265"/>
      <c r="N264" s="267"/>
      <c r="O264" s="265"/>
      <c r="P264" s="268">
        <v>204.32</v>
      </c>
    </row>
    <row r="265" spans="1:16" ht="11.25" customHeight="1" x14ac:dyDescent="0.2">
      <c r="A265" s="269"/>
      <c r="B265" s="263" t="s">
        <v>645</v>
      </c>
      <c r="C265" s="402" t="s">
        <v>646</v>
      </c>
      <c r="D265" s="402"/>
      <c r="E265" s="402"/>
      <c r="F265" s="402"/>
      <c r="G265" s="402"/>
      <c r="H265" s="264" t="s">
        <v>414</v>
      </c>
      <c r="I265" s="270">
        <v>6.48</v>
      </c>
      <c r="J265" s="265"/>
      <c r="K265" s="282">
        <v>0.25919999999999999</v>
      </c>
      <c r="L265" s="272"/>
      <c r="M265" s="273"/>
      <c r="N265" s="274">
        <v>398.56</v>
      </c>
      <c r="O265" s="265"/>
      <c r="P265" s="275">
        <v>103.31</v>
      </c>
    </row>
    <row r="266" spans="1:16" ht="11.25" customHeight="1" x14ac:dyDescent="0.2">
      <c r="A266" s="269"/>
      <c r="B266" s="263" t="s">
        <v>647</v>
      </c>
      <c r="C266" s="402" t="s">
        <v>648</v>
      </c>
      <c r="D266" s="402"/>
      <c r="E266" s="402"/>
      <c r="F266" s="402"/>
      <c r="G266" s="402"/>
      <c r="H266" s="264" t="s">
        <v>414</v>
      </c>
      <c r="I266" s="270">
        <v>6.48</v>
      </c>
      <c r="J266" s="265"/>
      <c r="K266" s="282">
        <v>0.25919999999999999</v>
      </c>
      <c r="L266" s="272"/>
      <c r="M266" s="273"/>
      <c r="N266" s="274">
        <v>389.7</v>
      </c>
      <c r="O266" s="265"/>
      <c r="P266" s="275">
        <v>101.01</v>
      </c>
    </row>
    <row r="267" spans="1:16" ht="11.25" customHeight="1" x14ac:dyDescent="0.2">
      <c r="A267" s="278"/>
      <c r="B267" s="279"/>
      <c r="C267" s="416" t="s">
        <v>421</v>
      </c>
      <c r="D267" s="416"/>
      <c r="E267" s="416"/>
      <c r="F267" s="416"/>
      <c r="G267" s="416"/>
      <c r="H267" s="254"/>
      <c r="I267" s="255"/>
      <c r="J267" s="255"/>
      <c r="K267" s="255"/>
      <c r="L267" s="258"/>
      <c r="M267" s="255"/>
      <c r="N267" s="280">
        <v>10727</v>
      </c>
      <c r="O267" s="255"/>
      <c r="P267" s="301">
        <v>429.08</v>
      </c>
    </row>
    <row r="268" spans="1:16" ht="11.25" customHeight="1" x14ac:dyDescent="0.2">
      <c r="A268" s="291"/>
      <c r="B268" s="292"/>
      <c r="C268" s="292"/>
      <c r="D268" s="292"/>
      <c r="E268" s="292"/>
      <c r="F268" s="293"/>
      <c r="G268" s="293"/>
      <c r="H268" s="293"/>
      <c r="I268" s="293"/>
      <c r="J268" s="294"/>
      <c r="K268" s="293"/>
      <c r="L268" s="293"/>
      <c r="M268" s="293"/>
      <c r="N268" s="294"/>
      <c r="O268" s="273"/>
      <c r="P268" s="294"/>
    </row>
    <row r="269" spans="1:16" ht="11.25" customHeight="1" x14ac:dyDescent="0.2">
      <c r="A269" s="295"/>
      <c r="B269" s="296"/>
      <c r="C269" s="432" t="s">
        <v>649</v>
      </c>
      <c r="D269" s="432"/>
      <c r="E269" s="432"/>
      <c r="F269" s="432"/>
      <c r="G269" s="432"/>
      <c r="H269" s="432"/>
      <c r="I269" s="432"/>
      <c r="J269" s="432"/>
      <c r="K269" s="432"/>
      <c r="L269" s="432"/>
      <c r="M269" s="432"/>
      <c r="N269" s="432"/>
      <c r="O269" s="432"/>
      <c r="P269" s="297"/>
    </row>
    <row r="270" spans="1:16" ht="11.25" customHeight="1" x14ac:dyDescent="0.2">
      <c r="A270" s="295"/>
      <c r="B270" s="218"/>
      <c r="C270" s="397" t="s">
        <v>430</v>
      </c>
      <c r="D270" s="397"/>
      <c r="E270" s="397"/>
      <c r="F270" s="397"/>
      <c r="G270" s="397"/>
      <c r="H270" s="397"/>
      <c r="I270" s="397"/>
      <c r="J270" s="397"/>
      <c r="K270" s="397"/>
      <c r="L270" s="397"/>
      <c r="M270" s="397"/>
      <c r="N270" s="397"/>
      <c r="O270" s="397"/>
      <c r="P270" s="298">
        <v>608073.55000000005</v>
      </c>
    </row>
    <row r="271" spans="1:16" ht="11.25" customHeight="1" x14ac:dyDescent="0.2">
      <c r="A271" s="295"/>
      <c r="B271" s="218"/>
      <c r="C271" s="397" t="s">
        <v>431</v>
      </c>
      <c r="D271" s="397"/>
      <c r="E271" s="397"/>
      <c r="F271" s="397"/>
      <c r="G271" s="397"/>
      <c r="H271" s="397"/>
      <c r="I271" s="397"/>
      <c r="J271" s="397"/>
      <c r="K271" s="397"/>
      <c r="L271" s="397"/>
      <c r="M271" s="397"/>
      <c r="N271" s="397"/>
      <c r="O271" s="397"/>
      <c r="P271" s="299"/>
    </row>
    <row r="272" spans="1:16" ht="11.25" customHeight="1" x14ac:dyDescent="0.2">
      <c r="A272" s="295"/>
      <c r="B272" s="218"/>
      <c r="C272" s="397" t="s">
        <v>432</v>
      </c>
      <c r="D272" s="397"/>
      <c r="E272" s="397"/>
      <c r="F272" s="397"/>
      <c r="G272" s="397"/>
      <c r="H272" s="397"/>
      <c r="I272" s="397"/>
      <c r="J272" s="397"/>
      <c r="K272" s="397"/>
      <c r="L272" s="397"/>
      <c r="M272" s="397"/>
      <c r="N272" s="397"/>
      <c r="O272" s="397"/>
      <c r="P272" s="298">
        <v>16084.66</v>
      </c>
    </row>
    <row r="273" spans="1:16" ht="11.25" customHeight="1" x14ac:dyDescent="0.2">
      <c r="A273" s="295"/>
      <c r="B273" s="218"/>
      <c r="C273" s="397" t="s">
        <v>433</v>
      </c>
      <c r="D273" s="397"/>
      <c r="E273" s="397"/>
      <c r="F273" s="397"/>
      <c r="G273" s="397"/>
      <c r="H273" s="397"/>
      <c r="I273" s="397"/>
      <c r="J273" s="397"/>
      <c r="K273" s="397"/>
      <c r="L273" s="397"/>
      <c r="M273" s="397"/>
      <c r="N273" s="397"/>
      <c r="O273" s="397"/>
      <c r="P273" s="298">
        <v>11646.53</v>
      </c>
    </row>
    <row r="274" spans="1:16" ht="11.25" customHeight="1" x14ac:dyDescent="0.2">
      <c r="A274" s="295"/>
      <c r="B274" s="218"/>
      <c r="C274" s="397" t="s">
        <v>621</v>
      </c>
      <c r="D274" s="397"/>
      <c r="E274" s="397"/>
      <c r="F274" s="397"/>
      <c r="G274" s="397"/>
      <c r="H274" s="397"/>
      <c r="I274" s="397"/>
      <c r="J274" s="397"/>
      <c r="K274" s="397"/>
      <c r="L274" s="397"/>
      <c r="M274" s="397"/>
      <c r="N274" s="397"/>
      <c r="O274" s="397"/>
      <c r="P274" s="298">
        <v>4264.66</v>
      </c>
    </row>
    <row r="275" spans="1:16" ht="11.25" customHeight="1" x14ac:dyDescent="0.2">
      <c r="A275" s="295"/>
      <c r="B275" s="218"/>
      <c r="C275" s="397" t="s">
        <v>435</v>
      </c>
      <c r="D275" s="397"/>
      <c r="E275" s="397"/>
      <c r="F275" s="397"/>
      <c r="G275" s="397"/>
      <c r="H275" s="397"/>
      <c r="I275" s="397"/>
      <c r="J275" s="397"/>
      <c r="K275" s="397"/>
      <c r="L275" s="397"/>
      <c r="M275" s="397"/>
      <c r="N275" s="397"/>
      <c r="O275" s="397"/>
      <c r="P275" s="298">
        <v>576077.69999999995</v>
      </c>
    </row>
    <row r="276" spans="1:16" ht="11.25" customHeight="1" x14ac:dyDescent="0.2">
      <c r="A276" s="295"/>
      <c r="B276" s="218"/>
      <c r="C276" s="397" t="s">
        <v>442</v>
      </c>
      <c r="D276" s="397"/>
      <c r="E276" s="397"/>
      <c r="F276" s="397"/>
      <c r="G276" s="397"/>
      <c r="H276" s="397"/>
      <c r="I276" s="397"/>
      <c r="J276" s="397"/>
      <c r="K276" s="397"/>
      <c r="L276" s="397"/>
      <c r="M276" s="397"/>
      <c r="N276" s="397"/>
      <c r="O276" s="397"/>
      <c r="P276" s="298">
        <v>637683.82999999996</v>
      </c>
    </row>
    <row r="277" spans="1:16" ht="11.25" customHeight="1" x14ac:dyDescent="0.2">
      <c r="A277" s="295"/>
      <c r="B277" s="218"/>
      <c r="C277" s="397" t="s">
        <v>431</v>
      </c>
      <c r="D277" s="397"/>
      <c r="E277" s="397"/>
      <c r="F277" s="397"/>
      <c r="G277" s="397"/>
      <c r="H277" s="397"/>
      <c r="I277" s="397"/>
      <c r="J277" s="397"/>
      <c r="K277" s="397"/>
      <c r="L277" s="397"/>
      <c r="M277" s="397"/>
      <c r="N277" s="397"/>
      <c r="O277" s="397"/>
      <c r="P277" s="299"/>
    </row>
    <row r="278" spans="1:16" ht="11.25" customHeight="1" x14ac:dyDescent="0.2">
      <c r="A278" s="295"/>
      <c r="B278" s="218"/>
      <c r="C278" s="397" t="s">
        <v>436</v>
      </c>
      <c r="D278" s="397"/>
      <c r="E278" s="397"/>
      <c r="F278" s="397"/>
      <c r="G278" s="397"/>
      <c r="H278" s="397"/>
      <c r="I278" s="397"/>
      <c r="J278" s="397"/>
      <c r="K278" s="397"/>
      <c r="L278" s="397"/>
      <c r="M278" s="397"/>
      <c r="N278" s="397"/>
      <c r="O278" s="397"/>
      <c r="P278" s="298">
        <v>15880.34</v>
      </c>
    </row>
    <row r="279" spans="1:16" ht="11.25" customHeight="1" x14ac:dyDescent="0.2">
      <c r="A279" s="295"/>
      <c r="B279" s="218"/>
      <c r="C279" s="397" t="s">
        <v>437</v>
      </c>
      <c r="D279" s="397"/>
      <c r="E279" s="397"/>
      <c r="F279" s="397"/>
      <c r="G279" s="397"/>
      <c r="H279" s="397"/>
      <c r="I279" s="397"/>
      <c r="J279" s="397"/>
      <c r="K279" s="397"/>
      <c r="L279" s="397"/>
      <c r="M279" s="397"/>
      <c r="N279" s="397"/>
      <c r="O279" s="397"/>
      <c r="P279" s="298">
        <v>11646.53</v>
      </c>
    </row>
    <row r="280" spans="1:16" ht="11.25" customHeight="1" x14ac:dyDescent="0.2">
      <c r="A280" s="295"/>
      <c r="B280" s="218"/>
      <c r="C280" s="397" t="s">
        <v>622</v>
      </c>
      <c r="D280" s="397"/>
      <c r="E280" s="397"/>
      <c r="F280" s="397"/>
      <c r="G280" s="397"/>
      <c r="H280" s="397"/>
      <c r="I280" s="397"/>
      <c r="J280" s="397"/>
      <c r="K280" s="397"/>
      <c r="L280" s="397"/>
      <c r="M280" s="397"/>
      <c r="N280" s="397"/>
      <c r="O280" s="397"/>
      <c r="P280" s="298">
        <v>4264.66</v>
      </c>
    </row>
    <row r="281" spans="1:16" ht="11.25" customHeight="1" x14ac:dyDescent="0.2">
      <c r="A281" s="295"/>
      <c r="B281" s="218"/>
      <c r="C281" s="397" t="s">
        <v>439</v>
      </c>
      <c r="D281" s="397"/>
      <c r="E281" s="397"/>
      <c r="F281" s="397"/>
      <c r="G281" s="397"/>
      <c r="H281" s="397"/>
      <c r="I281" s="397"/>
      <c r="J281" s="397"/>
      <c r="K281" s="397"/>
      <c r="L281" s="397"/>
      <c r="M281" s="397"/>
      <c r="N281" s="397"/>
      <c r="O281" s="397"/>
      <c r="P281" s="298">
        <v>576077.69999999995</v>
      </c>
    </row>
    <row r="282" spans="1:16" ht="11.25" customHeight="1" x14ac:dyDescent="0.2">
      <c r="A282" s="295"/>
      <c r="B282" s="218"/>
      <c r="C282" s="397" t="s">
        <v>440</v>
      </c>
      <c r="D282" s="397"/>
      <c r="E282" s="397"/>
      <c r="F282" s="397"/>
      <c r="G282" s="397"/>
      <c r="H282" s="397"/>
      <c r="I282" s="397"/>
      <c r="J282" s="397"/>
      <c r="K282" s="397"/>
      <c r="L282" s="397"/>
      <c r="M282" s="397"/>
      <c r="N282" s="397"/>
      <c r="O282" s="397"/>
      <c r="P282" s="298">
        <v>19540.650000000001</v>
      </c>
    </row>
    <row r="283" spans="1:16" ht="11.25" customHeight="1" x14ac:dyDescent="0.2">
      <c r="A283" s="295"/>
      <c r="B283" s="218"/>
      <c r="C283" s="397" t="s">
        <v>441</v>
      </c>
      <c r="D283" s="397"/>
      <c r="E283" s="397"/>
      <c r="F283" s="397"/>
      <c r="G283" s="397"/>
      <c r="H283" s="397"/>
      <c r="I283" s="397"/>
      <c r="J283" s="397"/>
      <c r="K283" s="397"/>
      <c r="L283" s="397"/>
      <c r="M283" s="397"/>
      <c r="N283" s="397"/>
      <c r="O283" s="397"/>
      <c r="P283" s="298">
        <v>10273.950000000001</v>
      </c>
    </row>
    <row r="284" spans="1:16" ht="11.25" customHeight="1" x14ac:dyDescent="0.2">
      <c r="A284" s="295"/>
      <c r="B284" s="218"/>
      <c r="C284" s="397" t="s">
        <v>650</v>
      </c>
      <c r="D284" s="397"/>
      <c r="E284" s="397"/>
      <c r="F284" s="397"/>
      <c r="G284" s="397"/>
      <c r="H284" s="397"/>
      <c r="I284" s="397"/>
      <c r="J284" s="397"/>
      <c r="K284" s="397"/>
      <c r="L284" s="397"/>
      <c r="M284" s="397"/>
      <c r="N284" s="397"/>
      <c r="O284" s="397"/>
      <c r="P284" s="302">
        <v>429.08</v>
      </c>
    </row>
    <row r="285" spans="1:16" ht="11.25" customHeight="1" x14ac:dyDescent="0.2">
      <c r="A285" s="295"/>
      <c r="B285" s="218"/>
      <c r="C285" s="397" t="s">
        <v>651</v>
      </c>
      <c r="D285" s="397"/>
      <c r="E285" s="397"/>
      <c r="F285" s="397"/>
      <c r="G285" s="397"/>
      <c r="H285" s="397"/>
      <c r="I285" s="397"/>
      <c r="J285" s="397"/>
      <c r="K285" s="397"/>
      <c r="L285" s="397"/>
      <c r="M285" s="397"/>
      <c r="N285" s="397"/>
      <c r="O285" s="397"/>
      <c r="P285" s="302">
        <v>429.08</v>
      </c>
    </row>
    <row r="286" spans="1:16" ht="11.25" customHeight="1" x14ac:dyDescent="0.2">
      <c r="A286" s="295"/>
      <c r="B286" s="218"/>
      <c r="C286" s="397" t="s">
        <v>652</v>
      </c>
      <c r="D286" s="397"/>
      <c r="E286" s="397"/>
      <c r="F286" s="397"/>
      <c r="G286" s="397"/>
      <c r="H286" s="397"/>
      <c r="I286" s="397"/>
      <c r="J286" s="397"/>
      <c r="K286" s="397"/>
      <c r="L286" s="397"/>
      <c r="M286" s="397"/>
      <c r="N286" s="397"/>
      <c r="O286" s="397"/>
      <c r="P286" s="299"/>
    </row>
    <row r="287" spans="1:16" ht="11.25" customHeight="1" x14ac:dyDescent="0.2">
      <c r="A287" s="295"/>
      <c r="B287" s="218"/>
      <c r="C287" s="397" t="s">
        <v>653</v>
      </c>
      <c r="D287" s="397"/>
      <c r="E287" s="397"/>
      <c r="F287" s="397"/>
      <c r="G287" s="397"/>
      <c r="H287" s="397"/>
      <c r="I287" s="397"/>
      <c r="J287" s="397"/>
      <c r="K287" s="397"/>
      <c r="L287" s="397"/>
      <c r="M287" s="397"/>
      <c r="N287" s="397"/>
      <c r="O287" s="397"/>
      <c r="P287" s="302">
        <v>204.32</v>
      </c>
    </row>
    <row r="288" spans="1:16" ht="11.25" customHeight="1" x14ac:dyDescent="0.2">
      <c r="A288" s="295"/>
      <c r="B288" s="218"/>
      <c r="C288" s="397" t="s">
        <v>654</v>
      </c>
      <c r="D288" s="397"/>
      <c r="E288" s="397"/>
      <c r="F288" s="397"/>
      <c r="G288" s="397"/>
      <c r="H288" s="397"/>
      <c r="I288" s="397"/>
      <c r="J288" s="397"/>
      <c r="K288" s="397"/>
      <c r="L288" s="397"/>
      <c r="M288" s="397"/>
      <c r="N288" s="397"/>
      <c r="O288" s="397"/>
      <c r="P288" s="302">
        <v>151.19999999999999</v>
      </c>
    </row>
    <row r="289" spans="1:16" ht="11.25" customHeight="1" x14ac:dyDescent="0.2">
      <c r="A289" s="295"/>
      <c r="B289" s="218"/>
      <c r="C289" s="397" t="s">
        <v>655</v>
      </c>
      <c r="D289" s="397"/>
      <c r="E289" s="397"/>
      <c r="F289" s="397"/>
      <c r="G289" s="397"/>
      <c r="H289" s="397"/>
      <c r="I289" s="397"/>
      <c r="J289" s="397"/>
      <c r="K289" s="397"/>
      <c r="L289" s="397"/>
      <c r="M289" s="397"/>
      <c r="N289" s="397"/>
      <c r="O289" s="397"/>
      <c r="P289" s="302">
        <v>73.56</v>
      </c>
    </row>
    <row r="290" spans="1:16" ht="11.25" customHeight="1" x14ac:dyDescent="0.2">
      <c r="A290" s="295"/>
      <c r="B290" s="218"/>
      <c r="C290" s="397" t="s">
        <v>443</v>
      </c>
      <c r="D290" s="397"/>
      <c r="E290" s="397"/>
      <c r="F290" s="397"/>
      <c r="G290" s="397"/>
      <c r="H290" s="397"/>
      <c r="I290" s="397"/>
      <c r="J290" s="397"/>
      <c r="K290" s="397"/>
      <c r="L290" s="397"/>
      <c r="M290" s="397"/>
      <c r="N290" s="397"/>
      <c r="O290" s="397"/>
      <c r="P290" s="298">
        <v>20349.32</v>
      </c>
    </row>
    <row r="291" spans="1:16" ht="11.25" customHeight="1" x14ac:dyDescent="0.2">
      <c r="A291" s="295"/>
      <c r="B291" s="218"/>
      <c r="C291" s="397" t="s">
        <v>444</v>
      </c>
      <c r="D291" s="397"/>
      <c r="E291" s="397"/>
      <c r="F291" s="397"/>
      <c r="G291" s="397"/>
      <c r="H291" s="397"/>
      <c r="I291" s="397"/>
      <c r="J291" s="397"/>
      <c r="K291" s="397"/>
      <c r="L291" s="397"/>
      <c r="M291" s="397"/>
      <c r="N291" s="397"/>
      <c r="O291" s="397"/>
      <c r="P291" s="298">
        <v>19691.849999999999</v>
      </c>
    </row>
    <row r="292" spans="1:16" ht="11.25" customHeight="1" x14ac:dyDescent="0.2">
      <c r="A292" s="295"/>
      <c r="B292" s="218"/>
      <c r="C292" s="397" t="s">
        <v>445</v>
      </c>
      <c r="D292" s="397"/>
      <c r="E292" s="397"/>
      <c r="F292" s="397"/>
      <c r="G292" s="397"/>
      <c r="H292" s="397"/>
      <c r="I292" s="397"/>
      <c r="J292" s="397"/>
      <c r="K292" s="397"/>
      <c r="L292" s="397"/>
      <c r="M292" s="397"/>
      <c r="N292" s="397"/>
      <c r="O292" s="397"/>
      <c r="P292" s="298">
        <v>10347.51</v>
      </c>
    </row>
    <row r="293" spans="1:16" ht="11.25" customHeight="1" x14ac:dyDescent="0.2">
      <c r="A293" s="295"/>
      <c r="B293" s="296"/>
      <c r="C293" s="432" t="s">
        <v>656</v>
      </c>
      <c r="D293" s="432"/>
      <c r="E293" s="432"/>
      <c r="F293" s="432"/>
      <c r="G293" s="432"/>
      <c r="H293" s="432"/>
      <c r="I293" s="432"/>
      <c r="J293" s="432"/>
      <c r="K293" s="432"/>
      <c r="L293" s="432"/>
      <c r="M293" s="432"/>
      <c r="N293" s="432"/>
      <c r="O293" s="432"/>
      <c r="P293" s="300">
        <v>638112.91</v>
      </c>
    </row>
    <row r="294" spans="1:16" ht="11.25" customHeight="1" x14ac:dyDescent="0.2">
      <c r="A294" s="295"/>
      <c r="B294" s="296"/>
      <c r="C294" s="432" t="s">
        <v>429</v>
      </c>
      <c r="D294" s="432"/>
      <c r="E294" s="432"/>
      <c r="F294" s="432"/>
      <c r="G294" s="432"/>
      <c r="H294" s="432"/>
      <c r="I294" s="432"/>
      <c r="J294" s="432"/>
      <c r="K294" s="432"/>
      <c r="L294" s="432"/>
      <c r="M294" s="432"/>
      <c r="N294" s="432"/>
      <c r="O294" s="432"/>
      <c r="P294" s="297"/>
    </row>
    <row r="295" spans="1:16" ht="11.25" customHeight="1" x14ac:dyDescent="0.2">
      <c r="A295" s="295"/>
      <c r="B295" s="218"/>
      <c r="C295" s="397" t="s">
        <v>657</v>
      </c>
      <c r="D295" s="397"/>
      <c r="E295" s="397"/>
      <c r="F295" s="397"/>
      <c r="G295" s="397"/>
      <c r="H295" s="397"/>
      <c r="I295" s="397"/>
      <c r="J295" s="397"/>
      <c r="K295" s="397"/>
      <c r="L295" s="397"/>
      <c r="M295" s="397"/>
      <c r="N295" s="397"/>
      <c r="O295" s="397"/>
      <c r="P295" s="298">
        <v>1412163.77</v>
      </c>
    </row>
    <row r="296" spans="1:16" ht="11.25" customHeight="1" x14ac:dyDescent="0.2">
      <c r="A296" s="295"/>
      <c r="B296" s="218"/>
      <c r="C296" s="397" t="s">
        <v>431</v>
      </c>
      <c r="D296" s="397"/>
      <c r="E296" s="397"/>
      <c r="F296" s="397"/>
      <c r="G296" s="397"/>
      <c r="H296" s="397"/>
      <c r="I296" s="397"/>
      <c r="J296" s="397"/>
      <c r="K296" s="397"/>
      <c r="L296" s="397"/>
      <c r="M296" s="397"/>
      <c r="N296" s="397"/>
      <c r="O296" s="397"/>
      <c r="P296" s="299"/>
    </row>
    <row r="297" spans="1:16" ht="11.25" customHeight="1" x14ac:dyDescent="0.2">
      <c r="A297" s="295"/>
      <c r="B297" s="218"/>
      <c r="C297" s="397" t="s">
        <v>432</v>
      </c>
      <c r="D297" s="397"/>
      <c r="E297" s="397"/>
      <c r="F297" s="397"/>
      <c r="G297" s="397"/>
      <c r="H297" s="397"/>
      <c r="I297" s="397"/>
      <c r="J297" s="397"/>
      <c r="K297" s="397"/>
      <c r="L297" s="397"/>
      <c r="M297" s="397"/>
      <c r="N297" s="397"/>
      <c r="O297" s="397"/>
      <c r="P297" s="298">
        <v>46583.23</v>
      </c>
    </row>
    <row r="298" spans="1:16" ht="11.25" customHeight="1" x14ac:dyDescent="0.2">
      <c r="A298" s="295"/>
      <c r="B298" s="218"/>
      <c r="C298" s="397" t="s">
        <v>433</v>
      </c>
      <c r="D298" s="397"/>
      <c r="E298" s="397"/>
      <c r="F298" s="397"/>
      <c r="G298" s="397"/>
      <c r="H298" s="397"/>
      <c r="I298" s="397"/>
      <c r="J298" s="397"/>
      <c r="K298" s="397"/>
      <c r="L298" s="397"/>
      <c r="M298" s="397"/>
      <c r="N298" s="397"/>
      <c r="O298" s="397"/>
      <c r="P298" s="298">
        <v>29440.959999999999</v>
      </c>
    </row>
    <row r="299" spans="1:16" ht="11.25" customHeight="1" x14ac:dyDescent="0.2">
      <c r="A299" s="295"/>
      <c r="B299" s="218"/>
      <c r="C299" s="397" t="s">
        <v>621</v>
      </c>
      <c r="D299" s="397"/>
      <c r="E299" s="397"/>
      <c r="F299" s="397"/>
      <c r="G299" s="397"/>
      <c r="H299" s="397"/>
      <c r="I299" s="397"/>
      <c r="J299" s="397"/>
      <c r="K299" s="397"/>
      <c r="L299" s="397"/>
      <c r="M299" s="397"/>
      <c r="N299" s="397"/>
      <c r="O299" s="397"/>
      <c r="P299" s="298">
        <v>8646.1299999999992</v>
      </c>
    </row>
    <row r="300" spans="1:16" ht="11.25" customHeight="1" x14ac:dyDescent="0.2">
      <c r="A300" s="295"/>
      <c r="B300" s="218"/>
      <c r="C300" s="397" t="s">
        <v>435</v>
      </c>
      <c r="D300" s="397"/>
      <c r="E300" s="397"/>
      <c r="F300" s="397"/>
      <c r="G300" s="397"/>
      <c r="H300" s="397"/>
      <c r="I300" s="397"/>
      <c r="J300" s="397"/>
      <c r="K300" s="397"/>
      <c r="L300" s="397"/>
      <c r="M300" s="397"/>
      <c r="N300" s="397"/>
      <c r="O300" s="397"/>
      <c r="P300" s="298">
        <v>1327493.45</v>
      </c>
    </row>
    <row r="301" spans="1:16" ht="11.25" customHeight="1" x14ac:dyDescent="0.2">
      <c r="A301" s="295"/>
      <c r="B301" s="218"/>
      <c r="C301" s="397" t="s">
        <v>442</v>
      </c>
      <c r="D301" s="397"/>
      <c r="E301" s="397"/>
      <c r="F301" s="397"/>
      <c r="G301" s="397"/>
      <c r="H301" s="397"/>
      <c r="I301" s="397"/>
      <c r="J301" s="397"/>
      <c r="K301" s="397"/>
      <c r="L301" s="397"/>
      <c r="M301" s="397"/>
      <c r="N301" s="397"/>
      <c r="O301" s="397"/>
      <c r="P301" s="298">
        <v>1493396.53</v>
      </c>
    </row>
    <row r="302" spans="1:16" ht="11.25" customHeight="1" x14ac:dyDescent="0.2">
      <c r="A302" s="295"/>
      <c r="B302" s="218"/>
      <c r="C302" s="397" t="s">
        <v>431</v>
      </c>
      <c r="D302" s="397"/>
      <c r="E302" s="397"/>
      <c r="F302" s="397"/>
      <c r="G302" s="397"/>
      <c r="H302" s="397"/>
      <c r="I302" s="397"/>
      <c r="J302" s="397"/>
      <c r="K302" s="397"/>
      <c r="L302" s="397"/>
      <c r="M302" s="397"/>
      <c r="N302" s="397"/>
      <c r="O302" s="397"/>
      <c r="P302" s="299"/>
    </row>
    <row r="303" spans="1:16" ht="11.25" customHeight="1" x14ac:dyDescent="0.2">
      <c r="A303" s="295"/>
      <c r="B303" s="218"/>
      <c r="C303" s="397" t="s">
        <v>436</v>
      </c>
      <c r="D303" s="397"/>
      <c r="E303" s="397"/>
      <c r="F303" s="397"/>
      <c r="G303" s="397"/>
      <c r="H303" s="397"/>
      <c r="I303" s="397"/>
      <c r="J303" s="397"/>
      <c r="K303" s="397"/>
      <c r="L303" s="397"/>
      <c r="M303" s="397"/>
      <c r="N303" s="397"/>
      <c r="O303" s="397"/>
      <c r="P303" s="298">
        <v>46378.91</v>
      </c>
    </row>
    <row r="304" spans="1:16" ht="11.25" customHeight="1" x14ac:dyDescent="0.2">
      <c r="A304" s="295"/>
      <c r="B304" s="218"/>
      <c r="C304" s="397" t="s">
        <v>437</v>
      </c>
      <c r="D304" s="397"/>
      <c r="E304" s="397"/>
      <c r="F304" s="397"/>
      <c r="G304" s="397"/>
      <c r="H304" s="397"/>
      <c r="I304" s="397"/>
      <c r="J304" s="397"/>
      <c r="K304" s="397"/>
      <c r="L304" s="397"/>
      <c r="M304" s="397"/>
      <c r="N304" s="397"/>
      <c r="O304" s="397"/>
      <c r="P304" s="298">
        <v>29440.959999999999</v>
      </c>
    </row>
    <row r="305" spans="1:16" ht="11.25" customHeight="1" x14ac:dyDescent="0.2">
      <c r="A305" s="295"/>
      <c r="B305" s="218"/>
      <c r="C305" s="397" t="s">
        <v>622</v>
      </c>
      <c r="D305" s="397"/>
      <c r="E305" s="397"/>
      <c r="F305" s="397"/>
      <c r="G305" s="397"/>
      <c r="H305" s="397"/>
      <c r="I305" s="397"/>
      <c r="J305" s="397"/>
      <c r="K305" s="397"/>
      <c r="L305" s="397"/>
      <c r="M305" s="397"/>
      <c r="N305" s="397"/>
      <c r="O305" s="397"/>
      <c r="P305" s="298">
        <v>8646.1299999999992</v>
      </c>
    </row>
    <row r="306" spans="1:16" ht="11.25" customHeight="1" x14ac:dyDescent="0.2">
      <c r="A306" s="295"/>
      <c r="B306" s="218"/>
      <c r="C306" s="397" t="s">
        <v>439</v>
      </c>
      <c r="D306" s="397"/>
      <c r="E306" s="397"/>
      <c r="F306" s="397"/>
      <c r="G306" s="397"/>
      <c r="H306" s="397"/>
      <c r="I306" s="397"/>
      <c r="J306" s="397"/>
      <c r="K306" s="397"/>
      <c r="L306" s="397"/>
      <c r="M306" s="397"/>
      <c r="N306" s="397"/>
      <c r="O306" s="397"/>
      <c r="P306" s="298">
        <v>1327493.45</v>
      </c>
    </row>
    <row r="307" spans="1:16" ht="11.25" customHeight="1" x14ac:dyDescent="0.2">
      <c r="A307" s="295"/>
      <c r="B307" s="218"/>
      <c r="C307" s="397" t="s">
        <v>440</v>
      </c>
      <c r="D307" s="397"/>
      <c r="E307" s="397"/>
      <c r="F307" s="397"/>
      <c r="G307" s="397"/>
      <c r="H307" s="397"/>
      <c r="I307" s="397"/>
      <c r="J307" s="397"/>
      <c r="K307" s="397"/>
      <c r="L307" s="397"/>
      <c r="M307" s="397"/>
      <c r="N307" s="397"/>
      <c r="O307" s="397"/>
      <c r="P307" s="298">
        <v>53374.29</v>
      </c>
    </row>
    <row r="308" spans="1:16" ht="11.25" customHeight="1" x14ac:dyDescent="0.2">
      <c r="A308" s="295"/>
      <c r="B308" s="218"/>
      <c r="C308" s="397" t="s">
        <v>441</v>
      </c>
      <c r="D308" s="397"/>
      <c r="E308" s="397"/>
      <c r="F308" s="397"/>
      <c r="G308" s="397"/>
      <c r="H308" s="397"/>
      <c r="I308" s="397"/>
      <c r="J308" s="397"/>
      <c r="K308" s="397"/>
      <c r="L308" s="397"/>
      <c r="M308" s="397"/>
      <c r="N308" s="397"/>
      <c r="O308" s="397"/>
      <c r="P308" s="298">
        <v>28062.79</v>
      </c>
    </row>
    <row r="309" spans="1:16" ht="11.25" customHeight="1" x14ac:dyDescent="0.2">
      <c r="A309" s="295"/>
      <c r="B309" s="218"/>
      <c r="C309" s="397" t="s">
        <v>650</v>
      </c>
      <c r="D309" s="397"/>
      <c r="E309" s="397"/>
      <c r="F309" s="397"/>
      <c r="G309" s="397"/>
      <c r="H309" s="397"/>
      <c r="I309" s="397"/>
      <c r="J309" s="397"/>
      <c r="K309" s="397"/>
      <c r="L309" s="397"/>
      <c r="M309" s="397"/>
      <c r="N309" s="397"/>
      <c r="O309" s="397"/>
      <c r="P309" s="302">
        <v>429.08</v>
      </c>
    </row>
    <row r="310" spans="1:16" ht="11.25" customHeight="1" x14ac:dyDescent="0.2">
      <c r="A310" s="295"/>
      <c r="B310" s="218"/>
      <c r="C310" s="397" t="s">
        <v>651</v>
      </c>
      <c r="D310" s="397"/>
      <c r="E310" s="397"/>
      <c r="F310" s="397"/>
      <c r="G310" s="397"/>
      <c r="H310" s="397"/>
      <c r="I310" s="397"/>
      <c r="J310" s="397"/>
      <c r="K310" s="397"/>
      <c r="L310" s="397"/>
      <c r="M310" s="397"/>
      <c r="N310" s="397"/>
      <c r="O310" s="397"/>
      <c r="P310" s="302">
        <v>429.08</v>
      </c>
    </row>
    <row r="311" spans="1:16" ht="11.25" customHeight="1" x14ac:dyDescent="0.2">
      <c r="A311" s="295"/>
      <c r="B311" s="218"/>
      <c r="C311" s="397" t="s">
        <v>652</v>
      </c>
      <c r="D311" s="397"/>
      <c r="E311" s="397"/>
      <c r="F311" s="397"/>
      <c r="G311" s="397"/>
      <c r="H311" s="397"/>
      <c r="I311" s="397"/>
      <c r="J311" s="397"/>
      <c r="K311" s="397"/>
      <c r="L311" s="397"/>
      <c r="M311" s="397"/>
      <c r="N311" s="397"/>
      <c r="O311" s="397"/>
      <c r="P311" s="299"/>
    </row>
    <row r="312" spans="1:16" ht="11.25" customHeight="1" x14ac:dyDescent="0.2">
      <c r="A312" s="295"/>
      <c r="B312" s="218"/>
      <c r="C312" s="397" t="s">
        <v>653</v>
      </c>
      <c r="D312" s="397"/>
      <c r="E312" s="397"/>
      <c r="F312" s="397"/>
      <c r="G312" s="397"/>
      <c r="H312" s="397"/>
      <c r="I312" s="397"/>
      <c r="J312" s="397"/>
      <c r="K312" s="397"/>
      <c r="L312" s="397"/>
      <c r="M312" s="397"/>
      <c r="N312" s="397"/>
      <c r="O312" s="397"/>
      <c r="P312" s="302">
        <v>204.32</v>
      </c>
    </row>
    <row r="313" spans="1:16" ht="11.25" customHeight="1" x14ac:dyDescent="0.2">
      <c r="A313" s="295"/>
      <c r="B313" s="218"/>
      <c r="C313" s="397" t="s">
        <v>654</v>
      </c>
      <c r="D313" s="397"/>
      <c r="E313" s="397"/>
      <c r="F313" s="397"/>
      <c r="G313" s="397"/>
      <c r="H313" s="397"/>
      <c r="I313" s="397"/>
      <c r="J313" s="397"/>
      <c r="K313" s="397"/>
      <c r="L313" s="397"/>
      <c r="M313" s="397"/>
      <c r="N313" s="397"/>
      <c r="O313" s="397"/>
      <c r="P313" s="302">
        <v>151.19999999999999</v>
      </c>
    </row>
    <row r="314" spans="1:16" ht="11.25" customHeight="1" x14ac:dyDescent="0.2">
      <c r="A314" s="295"/>
      <c r="B314" s="218"/>
      <c r="C314" s="397" t="s">
        <v>655</v>
      </c>
      <c r="D314" s="397"/>
      <c r="E314" s="397"/>
      <c r="F314" s="397"/>
      <c r="G314" s="397"/>
      <c r="H314" s="397"/>
      <c r="I314" s="397"/>
      <c r="J314" s="397"/>
      <c r="K314" s="397"/>
      <c r="L314" s="397"/>
      <c r="M314" s="397"/>
      <c r="N314" s="397"/>
      <c r="O314" s="397"/>
      <c r="P314" s="302">
        <v>73.56</v>
      </c>
    </row>
    <row r="315" spans="1:16" ht="11.25" customHeight="1" x14ac:dyDescent="0.2">
      <c r="A315" s="295"/>
      <c r="B315" s="296"/>
      <c r="C315" s="432" t="s">
        <v>658</v>
      </c>
      <c r="D315" s="432"/>
      <c r="E315" s="432"/>
      <c r="F315" s="432"/>
      <c r="G315" s="432"/>
      <c r="H315" s="432"/>
      <c r="I315" s="432"/>
      <c r="J315" s="432"/>
      <c r="K315" s="432"/>
      <c r="L315" s="432"/>
      <c r="M315" s="432"/>
      <c r="N315" s="432"/>
      <c r="O315" s="432"/>
      <c r="P315" s="300">
        <v>1493825.61</v>
      </c>
    </row>
    <row r="316" spans="1:16" ht="11.25" customHeight="1" x14ac:dyDescent="0.2">
      <c r="A316" s="295"/>
      <c r="B316" s="218"/>
      <c r="C316" s="397" t="s">
        <v>659</v>
      </c>
      <c r="D316" s="397"/>
      <c r="E316" s="397"/>
      <c r="F316" s="397"/>
      <c r="G316" s="397"/>
      <c r="H316" s="397"/>
      <c r="I316" s="397"/>
      <c r="J316" s="397"/>
      <c r="K316" s="397"/>
      <c r="L316" s="397"/>
      <c r="M316" s="397"/>
      <c r="N316" s="397"/>
      <c r="O316" s="397"/>
      <c r="P316" s="298">
        <v>55229.36</v>
      </c>
    </row>
    <row r="317" spans="1:16" ht="11.25" customHeight="1" x14ac:dyDescent="0.2">
      <c r="A317" s="295"/>
      <c r="B317" s="218"/>
      <c r="C317" s="397" t="s">
        <v>660</v>
      </c>
      <c r="D317" s="397"/>
      <c r="E317" s="397"/>
      <c r="F317" s="397"/>
      <c r="G317" s="397"/>
      <c r="H317" s="397"/>
      <c r="I317" s="397"/>
      <c r="J317" s="397"/>
      <c r="K317" s="397"/>
      <c r="L317" s="397"/>
      <c r="M317" s="397"/>
      <c r="N317" s="397"/>
      <c r="O317" s="397"/>
      <c r="P317" s="298">
        <v>53525.49</v>
      </c>
    </row>
    <row r="318" spans="1:16" ht="11.25" customHeight="1" x14ac:dyDescent="0.2">
      <c r="A318" s="295"/>
      <c r="B318" s="218"/>
      <c r="C318" s="397" t="s">
        <v>661</v>
      </c>
      <c r="D318" s="397"/>
      <c r="E318" s="397"/>
      <c r="F318" s="397"/>
      <c r="G318" s="397"/>
      <c r="H318" s="397"/>
      <c r="I318" s="397"/>
      <c r="J318" s="397"/>
      <c r="K318" s="397"/>
      <c r="L318" s="397"/>
      <c r="M318" s="397"/>
      <c r="N318" s="397"/>
      <c r="O318" s="397"/>
      <c r="P318" s="298">
        <v>28136.35</v>
      </c>
    </row>
    <row r="319" spans="1:16" ht="11.25" customHeight="1" x14ac:dyDescent="0.2">
      <c r="A319" s="295"/>
      <c r="B319" s="218"/>
      <c r="C319" s="397" t="s">
        <v>662</v>
      </c>
      <c r="D319" s="397"/>
      <c r="E319" s="397"/>
      <c r="F319" s="397"/>
      <c r="G319" s="397"/>
      <c r="H319" s="397"/>
      <c r="I319" s="397"/>
      <c r="J319" s="397"/>
      <c r="K319" s="397"/>
      <c r="L319" s="397"/>
      <c r="M319" s="397"/>
      <c r="N319" s="397"/>
      <c r="O319" s="397"/>
      <c r="P319" s="298">
        <v>298765.12</v>
      </c>
    </row>
    <row r="320" spans="1:16" ht="11.25" customHeight="1" x14ac:dyDescent="0.2">
      <c r="A320" s="295"/>
      <c r="B320" s="296"/>
      <c r="C320" s="432" t="s">
        <v>663</v>
      </c>
      <c r="D320" s="432"/>
      <c r="E320" s="432"/>
      <c r="F320" s="432"/>
      <c r="G320" s="432"/>
      <c r="H320" s="432"/>
      <c r="I320" s="432"/>
      <c r="J320" s="432"/>
      <c r="K320" s="432"/>
      <c r="L320" s="432"/>
      <c r="M320" s="432"/>
      <c r="N320" s="432"/>
      <c r="O320" s="432"/>
      <c r="P320" s="300">
        <v>1792590.73</v>
      </c>
    </row>
    <row r="321" spans="1:16" ht="11.25" customHeight="1" x14ac:dyDescent="0.2">
      <c r="A321" s="214"/>
      <c r="B321" s="294"/>
      <c r="C321" s="292"/>
      <c r="D321" s="292"/>
      <c r="E321" s="292"/>
      <c r="F321" s="292"/>
      <c r="G321" s="292"/>
      <c r="H321" s="292"/>
      <c r="I321" s="292"/>
      <c r="J321" s="292"/>
      <c r="K321" s="292"/>
      <c r="L321" s="292"/>
      <c r="M321" s="292"/>
      <c r="N321" s="303"/>
      <c r="O321" s="304"/>
      <c r="P321" s="305"/>
    </row>
    <row r="322" spans="1:16" ht="18" customHeight="1" x14ac:dyDescent="0.2">
      <c r="A322" s="306"/>
      <c r="B322" s="306"/>
      <c r="C322" s="306"/>
      <c r="D322" s="306"/>
      <c r="E322" s="306"/>
      <c r="F322" s="306"/>
      <c r="G322" s="306"/>
      <c r="H322" s="306"/>
      <c r="I322" s="306"/>
      <c r="J322" s="306"/>
      <c r="K322" s="306"/>
      <c r="L322" s="306"/>
      <c r="M322" s="306"/>
      <c r="N322" s="306"/>
      <c r="O322" s="306"/>
      <c r="P322" s="306"/>
    </row>
    <row r="323" spans="1:16" ht="15" customHeight="1" x14ac:dyDescent="0.25">
      <c r="A323" s="216"/>
      <c r="B323" s="307" t="s">
        <v>447</v>
      </c>
      <c r="C323" s="433" t="s">
        <v>664</v>
      </c>
      <c r="D323" s="433"/>
      <c r="E323" s="433"/>
      <c r="F323" s="433"/>
      <c r="G323" s="433"/>
      <c r="H323" s="433"/>
      <c r="I323" s="434" t="s">
        <v>665</v>
      </c>
      <c r="J323" s="434"/>
      <c r="K323" s="434"/>
      <c r="L323" s="434"/>
      <c r="M323" s="434"/>
      <c r="N323" s="434"/>
      <c r="O323"/>
      <c r="P323"/>
    </row>
    <row r="324" spans="1:16" ht="11.25" customHeight="1" x14ac:dyDescent="0.2">
      <c r="A324" s="220"/>
      <c r="B324" s="307"/>
      <c r="C324" s="435" t="s">
        <v>448</v>
      </c>
      <c r="D324" s="435"/>
      <c r="E324" s="435"/>
      <c r="F324" s="435"/>
      <c r="G324" s="435"/>
      <c r="H324" s="435"/>
      <c r="I324" s="435"/>
      <c r="J324" s="435"/>
      <c r="K324" s="435"/>
      <c r="L324" s="435"/>
      <c r="M324" s="435"/>
      <c r="N324" s="435"/>
      <c r="O324" s="308"/>
      <c r="P324" s="308"/>
    </row>
    <row r="325" spans="1:16" ht="11.25" customHeight="1" x14ac:dyDescent="0.25">
      <c r="A325" s="216"/>
      <c r="B325" s="307" t="s">
        <v>449</v>
      </c>
      <c r="C325" s="433" t="s">
        <v>666</v>
      </c>
      <c r="D325" s="433"/>
      <c r="E325" s="433"/>
      <c r="F325" s="433"/>
      <c r="G325" s="433"/>
      <c r="H325" s="433"/>
      <c r="I325" s="434" t="s">
        <v>667</v>
      </c>
      <c r="J325" s="434"/>
      <c r="K325" s="434"/>
      <c r="L325" s="434"/>
      <c r="M325" s="434"/>
      <c r="N325" s="434"/>
      <c r="O325"/>
      <c r="P325"/>
    </row>
    <row r="326" spans="1:16" ht="11.25" customHeight="1" x14ac:dyDescent="0.2">
      <c r="A326" s="220"/>
      <c r="B326" s="308"/>
      <c r="C326" s="435" t="s">
        <v>448</v>
      </c>
      <c r="D326" s="435"/>
      <c r="E326" s="435"/>
      <c r="F326" s="435"/>
      <c r="G326" s="435"/>
      <c r="H326" s="435"/>
      <c r="I326" s="435"/>
      <c r="J326" s="435"/>
      <c r="K326" s="435"/>
      <c r="L326" s="435"/>
      <c r="M326" s="435"/>
      <c r="N326" s="435"/>
      <c r="O326" s="308"/>
      <c r="P326" s="308"/>
    </row>
  </sheetData>
  <mergeCells count="323">
    <mergeCell ref="C325:H325"/>
    <mergeCell ref="I325:N325"/>
    <mergeCell ref="C326:N326"/>
    <mergeCell ref="C315:O315"/>
    <mergeCell ref="C316:O316"/>
    <mergeCell ref="C317:O317"/>
    <mergeCell ref="C318:O318"/>
    <mergeCell ref="C319:O319"/>
    <mergeCell ref="C320:O320"/>
    <mergeCell ref="C323:H323"/>
    <mergeCell ref="I323:N323"/>
    <mergeCell ref="C324:N324"/>
    <mergeCell ref="C306:O306"/>
    <mergeCell ref="C307:O307"/>
    <mergeCell ref="C308:O308"/>
    <mergeCell ref="C309:O309"/>
    <mergeCell ref="C310:O310"/>
    <mergeCell ref="C311:O311"/>
    <mergeCell ref="C312:O312"/>
    <mergeCell ref="C313:O313"/>
    <mergeCell ref="C314:O314"/>
    <mergeCell ref="C297:O297"/>
    <mergeCell ref="C298:O298"/>
    <mergeCell ref="C299:O299"/>
    <mergeCell ref="C300:O300"/>
    <mergeCell ref="C301:O301"/>
    <mergeCell ref="C302:O302"/>
    <mergeCell ref="C303:O303"/>
    <mergeCell ref="C304:O304"/>
    <mergeCell ref="C305:O305"/>
    <mergeCell ref="C288:O288"/>
    <mergeCell ref="C289:O289"/>
    <mergeCell ref="C290:O290"/>
    <mergeCell ref="C291:O291"/>
    <mergeCell ref="C292:O292"/>
    <mergeCell ref="C293:O293"/>
    <mergeCell ref="C294:O294"/>
    <mergeCell ref="C295:O295"/>
    <mergeCell ref="C296:O296"/>
    <mergeCell ref="C279:O279"/>
    <mergeCell ref="C280:O280"/>
    <mergeCell ref="C281:O281"/>
    <mergeCell ref="C282:O282"/>
    <mergeCell ref="C283:O283"/>
    <mergeCell ref="C284:O284"/>
    <mergeCell ref="C285:O285"/>
    <mergeCell ref="C286:O286"/>
    <mergeCell ref="C287:O287"/>
    <mergeCell ref="C270:O270"/>
    <mergeCell ref="C271:O271"/>
    <mergeCell ref="C272:O272"/>
    <mergeCell ref="C273:O273"/>
    <mergeCell ref="C274:O274"/>
    <mergeCell ref="C275:O275"/>
    <mergeCell ref="C276:O276"/>
    <mergeCell ref="C277:O277"/>
    <mergeCell ref="C278:O278"/>
    <mergeCell ref="C260:G260"/>
    <mergeCell ref="C261:G261"/>
    <mergeCell ref="C262:G262"/>
    <mergeCell ref="C263:G263"/>
    <mergeCell ref="C264:G264"/>
    <mergeCell ref="C265:G265"/>
    <mergeCell ref="C266:G266"/>
    <mergeCell ref="C267:G267"/>
    <mergeCell ref="C269:O269"/>
    <mergeCell ref="C251:G251"/>
    <mergeCell ref="C252:G252"/>
    <mergeCell ref="C253:G253"/>
    <mergeCell ref="C254:G254"/>
    <mergeCell ref="C255:G255"/>
    <mergeCell ref="C256:G256"/>
    <mergeCell ref="C257:G257"/>
    <mergeCell ref="C258:G258"/>
    <mergeCell ref="C259:G259"/>
    <mergeCell ref="C242:G242"/>
    <mergeCell ref="C243:G243"/>
    <mergeCell ref="C244:G244"/>
    <mergeCell ref="C245:G245"/>
    <mergeCell ref="C246:G246"/>
    <mergeCell ref="C247:G247"/>
    <mergeCell ref="C248:G248"/>
    <mergeCell ref="C249:G249"/>
    <mergeCell ref="C250:G250"/>
    <mergeCell ref="C233:G233"/>
    <mergeCell ref="C234:P234"/>
    <mergeCell ref="C235:G235"/>
    <mergeCell ref="C236:G236"/>
    <mergeCell ref="C237:G237"/>
    <mergeCell ref="C238:G238"/>
    <mergeCell ref="C239:G239"/>
    <mergeCell ref="C240:G240"/>
    <mergeCell ref="C241:G241"/>
    <mergeCell ref="C224:G224"/>
    <mergeCell ref="C225:G225"/>
    <mergeCell ref="C226:G226"/>
    <mergeCell ref="C227:G227"/>
    <mergeCell ref="C228:G228"/>
    <mergeCell ref="C229:G229"/>
    <mergeCell ref="C230:G230"/>
    <mergeCell ref="C231:G231"/>
    <mergeCell ref="C232:G232"/>
    <mergeCell ref="C215:G215"/>
    <mergeCell ref="C216:G216"/>
    <mergeCell ref="C217:G217"/>
    <mergeCell ref="C218:G218"/>
    <mergeCell ref="C219:G219"/>
    <mergeCell ref="C220:G220"/>
    <mergeCell ref="C221:G221"/>
    <mergeCell ref="C222:G222"/>
    <mergeCell ref="C223:G223"/>
    <mergeCell ref="C206:G206"/>
    <mergeCell ref="C207:G207"/>
    <mergeCell ref="C208:G208"/>
    <mergeCell ref="C209:G209"/>
    <mergeCell ref="C210:G210"/>
    <mergeCell ref="C211:G211"/>
    <mergeCell ref="C212:G212"/>
    <mergeCell ref="C213:G213"/>
    <mergeCell ref="C214:G214"/>
    <mergeCell ref="C197:G197"/>
    <mergeCell ref="C198:G198"/>
    <mergeCell ref="C199:G199"/>
    <mergeCell ref="C200:G200"/>
    <mergeCell ref="C201:G201"/>
    <mergeCell ref="C202:G202"/>
    <mergeCell ref="C203:G203"/>
    <mergeCell ref="C204:G204"/>
    <mergeCell ref="C205:P205"/>
    <mergeCell ref="C188:G188"/>
    <mergeCell ref="C189:G189"/>
    <mergeCell ref="C190:G190"/>
    <mergeCell ref="C191:G191"/>
    <mergeCell ref="C192:G192"/>
    <mergeCell ref="C193:G193"/>
    <mergeCell ref="C194:G194"/>
    <mergeCell ref="C195:G195"/>
    <mergeCell ref="C196:G196"/>
    <mergeCell ref="C179:G179"/>
    <mergeCell ref="C180:G180"/>
    <mergeCell ref="C181:G181"/>
    <mergeCell ref="C182:P182"/>
    <mergeCell ref="C183:G183"/>
    <mergeCell ref="C184:G184"/>
    <mergeCell ref="C185:G185"/>
    <mergeCell ref="C186:G186"/>
    <mergeCell ref="C187:G187"/>
    <mergeCell ref="C170:O170"/>
    <mergeCell ref="C171:O171"/>
    <mergeCell ref="C172:O172"/>
    <mergeCell ref="C173:O173"/>
    <mergeCell ref="A174:P174"/>
    <mergeCell ref="C175:G175"/>
    <mergeCell ref="C176:P176"/>
    <mergeCell ref="C177:G177"/>
    <mergeCell ref="C178:G178"/>
    <mergeCell ref="C161:O161"/>
    <mergeCell ref="C162:O162"/>
    <mergeCell ref="C163:O163"/>
    <mergeCell ref="C164:O164"/>
    <mergeCell ref="C165:O165"/>
    <mergeCell ref="C166:O166"/>
    <mergeCell ref="C167:O167"/>
    <mergeCell ref="C168:O168"/>
    <mergeCell ref="C169:O169"/>
    <mergeCell ref="C151:G151"/>
    <mergeCell ref="C152:G152"/>
    <mergeCell ref="C153:G153"/>
    <mergeCell ref="C155:O155"/>
    <mergeCell ref="C156:O156"/>
    <mergeCell ref="C157:O157"/>
    <mergeCell ref="C158:O158"/>
    <mergeCell ref="C159:O159"/>
    <mergeCell ref="C160:O160"/>
    <mergeCell ref="C142:G142"/>
    <mergeCell ref="C143:G143"/>
    <mergeCell ref="C144:G144"/>
    <mergeCell ref="C145:G145"/>
    <mergeCell ref="C146:P146"/>
    <mergeCell ref="C147:G147"/>
    <mergeCell ref="C148:G148"/>
    <mergeCell ref="C149:P149"/>
    <mergeCell ref="C150:G150"/>
    <mergeCell ref="C133:G133"/>
    <mergeCell ref="C134:G134"/>
    <mergeCell ref="C135:G135"/>
    <mergeCell ref="C136:G136"/>
    <mergeCell ref="C137:G137"/>
    <mergeCell ref="C138:G138"/>
    <mergeCell ref="C139:G139"/>
    <mergeCell ref="C140:G140"/>
    <mergeCell ref="C141:G141"/>
    <mergeCell ref="A23:P23"/>
    <mergeCell ref="A24:P24"/>
    <mergeCell ref="A26:P26"/>
    <mergeCell ref="A27:P27"/>
    <mergeCell ref="C32:F32"/>
    <mergeCell ref="C41:G43"/>
    <mergeCell ref="H41:H43"/>
    <mergeCell ref="I41:K42"/>
    <mergeCell ref="L41:P42"/>
    <mergeCell ref="A41:A43"/>
    <mergeCell ref="B41:B43"/>
    <mergeCell ref="B29:F29"/>
    <mergeCell ref="B30:F30"/>
    <mergeCell ref="C129:G129"/>
    <mergeCell ref="C130:G130"/>
    <mergeCell ref="C131:G131"/>
    <mergeCell ref="C132:G132"/>
    <mergeCell ref="C110:G110"/>
    <mergeCell ref="C111:G111"/>
    <mergeCell ref="C112:G112"/>
    <mergeCell ref="C113:G113"/>
    <mergeCell ref="C114:G114"/>
    <mergeCell ref="C115:G115"/>
    <mergeCell ref="C116:G116"/>
    <mergeCell ref="C117:G117"/>
    <mergeCell ref="C118:G118"/>
    <mergeCell ref="C119:G119"/>
    <mergeCell ref="C120:G120"/>
    <mergeCell ref="C121:G121"/>
    <mergeCell ref="C122:G122"/>
    <mergeCell ref="C123:G123"/>
    <mergeCell ref="C124:G124"/>
    <mergeCell ref="C125:G125"/>
    <mergeCell ref="C126:G126"/>
    <mergeCell ref="C127:G127"/>
    <mergeCell ref="C128:G128"/>
    <mergeCell ref="C86:G86"/>
    <mergeCell ref="C107:G107"/>
    <mergeCell ref="C108:G108"/>
    <mergeCell ref="C109:G109"/>
    <mergeCell ref="C88:G88"/>
    <mergeCell ref="C89:G89"/>
    <mergeCell ref="C90:G90"/>
    <mergeCell ref="C91:G91"/>
    <mergeCell ref="C92:G92"/>
    <mergeCell ref="C93:G93"/>
    <mergeCell ref="C94:G94"/>
    <mergeCell ref="C95:G95"/>
    <mergeCell ref="C96:G96"/>
    <mergeCell ref="C97:G97"/>
    <mergeCell ref="C98:G98"/>
    <mergeCell ref="C99:G99"/>
    <mergeCell ref="C100:G100"/>
    <mergeCell ref="C101:G101"/>
    <mergeCell ref="C102:G102"/>
    <mergeCell ref="C103:G103"/>
    <mergeCell ref="C104:G104"/>
    <mergeCell ref="C105:G105"/>
    <mergeCell ref="C106:G106"/>
    <mergeCell ref="C62:G62"/>
    <mergeCell ref="C63:G63"/>
    <mergeCell ref="C64:G64"/>
    <mergeCell ref="C65:G65"/>
    <mergeCell ref="C66:G66"/>
    <mergeCell ref="C87:G87"/>
    <mergeCell ref="C68:G68"/>
    <mergeCell ref="C69:G69"/>
    <mergeCell ref="C70:G70"/>
    <mergeCell ref="C71:G71"/>
    <mergeCell ref="C72:G72"/>
    <mergeCell ref="C73:G73"/>
    <mergeCell ref="C74:G74"/>
    <mergeCell ref="C75:G75"/>
    <mergeCell ref="C76:G76"/>
    <mergeCell ref="C77:P77"/>
    <mergeCell ref="C78:G78"/>
    <mergeCell ref="C79:G79"/>
    <mergeCell ref="C80:G80"/>
    <mergeCell ref="C81:G81"/>
    <mergeCell ref="C82:G82"/>
    <mergeCell ref="C83:G83"/>
    <mergeCell ref="C84:G84"/>
    <mergeCell ref="C85:G85"/>
    <mergeCell ref="G13:P13"/>
    <mergeCell ref="G14:P14"/>
    <mergeCell ref="G15:P15"/>
    <mergeCell ref="G16:P16"/>
    <mergeCell ref="G17:P17"/>
    <mergeCell ref="C67:G67"/>
    <mergeCell ref="C44:G44"/>
    <mergeCell ref="A45:P45"/>
    <mergeCell ref="C46:G46"/>
    <mergeCell ref="C47:P47"/>
    <mergeCell ref="C48:P48"/>
    <mergeCell ref="C49:G49"/>
    <mergeCell ref="C50:G50"/>
    <mergeCell ref="C51:G51"/>
    <mergeCell ref="C52:G52"/>
    <mergeCell ref="C53:G53"/>
    <mergeCell ref="C54:P54"/>
    <mergeCell ref="C55:G55"/>
    <mergeCell ref="C56:G56"/>
    <mergeCell ref="C57:G57"/>
    <mergeCell ref="C58:G58"/>
    <mergeCell ref="C59:G59"/>
    <mergeCell ref="C60:G60"/>
    <mergeCell ref="C61:G61"/>
    <mergeCell ref="A20:P20"/>
    <mergeCell ref="A22:P22"/>
    <mergeCell ref="A19:P19"/>
    <mergeCell ref="A4:E4"/>
    <mergeCell ref="M4:P4"/>
    <mergeCell ref="A5:E5"/>
    <mergeCell ref="M5:P5"/>
    <mergeCell ref="A6:E6"/>
    <mergeCell ref="M6:P6"/>
    <mergeCell ref="A7:E7"/>
    <mergeCell ref="M7:P7"/>
    <mergeCell ref="A8:E8"/>
    <mergeCell ref="M8:P8"/>
    <mergeCell ref="A10:F10"/>
    <mergeCell ref="G10:P10"/>
    <mergeCell ref="A13:F13"/>
    <mergeCell ref="A14:F14"/>
    <mergeCell ref="A15:F15"/>
    <mergeCell ref="A16:F16"/>
    <mergeCell ref="A17:F17"/>
    <mergeCell ref="A11:F11"/>
    <mergeCell ref="G11:P11"/>
    <mergeCell ref="A12:F12"/>
    <mergeCell ref="G12:P12"/>
  </mergeCells>
  <printOptions horizontalCentered="1"/>
  <pageMargins left="0.39370077848434498" right="0.23622047901153601" top="0.35433071851730302" bottom="0.590551197528839" header="0" footer="0.36666667461395303"/>
  <pageSetup paperSize="9" scale="89" fitToHeight="0" orientation="landscape" r:id="rId1"/>
  <headerFooter>
    <oddFooter>&amp;RСтраница &amp;P</oddFooter>
  </headerFooter>
  <rowBreaks count="1" manualBreakCount="1">
    <brk id="39" max="137"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
  <sheetViews>
    <sheetView workbookViewId="0">
      <selection activeCell="E29" sqref="E29"/>
    </sheetView>
  </sheetViews>
  <sheetFormatPr defaultRowHeight="15" x14ac:dyDescent="0.25"/>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C30"/>
  <sheetViews>
    <sheetView view="pageBreakPreview" zoomScale="85" zoomScaleSheetLayoutView="85" workbookViewId="0">
      <selection activeCell="C26" sqref="C26"/>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13"/>
      <c r="C1" s="26" t="s">
        <v>67</v>
      </c>
    </row>
    <row r="2" spans="1:29" s="7" customFormat="1" ht="18.75" customHeight="1" x14ac:dyDescent="0.3">
      <c r="A2" s="13"/>
      <c r="C2" s="11" t="s">
        <v>10</v>
      </c>
    </row>
    <row r="3" spans="1:29" s="7" customFormat="1" ht="18.75" x14ac:dyDescent="0.3">
      <c r="A3" s="12"/>
      <c r="C3" s="11" t="s">
        <v>377</v>
      </c>
    </row>
    <row r="4" spans="1:29" s="7" customFormat="1" ht="15.75" x14ac:dyDescent="0.2">
      <c r="A4" s="314" t="s">
        <v>497</v>
      </c>
      <c r="B4" s="314"/>
      <c r="C4" s="314"/>
    </row>
    <row r="5" spans="1:29" s="7" customFormat="1" ht="15.75" x14ac:dyDescent="0.2">
      <c r="A5" s="12"/>
      <c r="D5" s="86"/>
      <c r="E5" s="86"/>
      <c r="F5" s="86"/>
      <c r="G5" s="86"/>
      <c r="H5" s="86"/>
      <c r="I5" s="86"/>
      <c r="J5" s="86"/>
      <c r="K5" s="86"/>
      <c r="L5" s="86"/>
      <c r="M5" s="86"/>
      <c r="N5" s="86"/>
      <c r="O5" s="86"/>
      <c r="P5" s="86"/>
      <c r="Q5" s="86"/>
      <c r="R5" s="86"/>
      <c r="S5" s="86"/>
      <c r="T5" s="86"/>
      <c r="U5" s="86"/>
      <c r="V5" s="86"/>
      <c r="W5" s="86"/>
      <c r="X5" s="86"/>
      <c r="Y5" s="86"/>
      <c r="Z5" s="86"/>
      <c r="AA5" s="86"/>
      <c r="AB5" s="86"/>
      <c r="AC5" s="86"/>
    </row>
    <row r="6" spans="1:29" s="7" customFormat="1" ht="18.75" x14ac:dyDescent="0.3">
      <c r="A6" s="318" t="s">
        <v>9</v>
      </c>
      <c r="B6" s="318"/>
      <c r="C6" s="318"/>
      <c r="G6" s="11"/>
    </row>
    <row r="7" spans="1:29" s="7" customFormat="1" ht="18.75" x14ac:dyDescent="0.2">
      <c r="A7" s="10"/>
      <c r="B7" s="10"/>
      <c r="C7" s="10"/>
      <c r="D7" s="9"/>
      <c r="E7" s="9"/>
      <c r="F7" s="9"/>
      <c r="G7" s="9"/>
      <c r="H7" s="9"/>
      <c r="I7" s="9"/>
      <c r="J7" s="9"/>
      <c r="K7" s="9"/>
      <c r="L7" s="9"/>
      <c r="M7" s="9"/>
      <c r="N7" s="9"/>
      <c r="O7" s="9"/>
      <c r="P7" s="9"/>
      <c r="Q7" s="9"/>
      <c r="R7" s="9"/>
      <c r="S7" s="9"/>
      <c r="T7" s="9"/>
      <c r="U7" s="9"/>
    </row>
    <row r="8" spans="1:29" s="7" customFormat="1" ht="18.75" x14ac:dyDescent="0.2">
      <c r="A8" s="319" t="s">
        <v>480</v>
      </c>
      <c r="B8" s="319"/>
      <c r="C8" s="319"/>
      <c r="D8" s="10"/>
      <c r="E8" s="10"/>
      <c r="F8" s="10"/>
      <c r="G8" s="10"/>
      <c r="H8" s="9"/>
      <c r="I8" s="9"/>
      <c r="J8" s="9"/>
      <c r="K8" s="9"/>
      <c r="L8" s="9"/>
      <c r="M8" s="9"/>
      <c r="N8" s="9"/>
      <c r="O8" s="9"/>
      <c r="P8" s="9"/>
      <c r="Q8" s="9"/>
      <c r="R8" s="9"/>
      <c r="S8" s="9"/>
      <c r="T8" s="9"/>
      <c r="U8" s="9"/>
    </row>
    <row r="9" spans="1:29" s="7" customFormat="1" ht="18.75" x14ac:dyDescent="0.2">
      <c r="A9" s="315" t="s">
        <v>8</v>
      </c>
      <c r="B9" s="315"/>
      <c r="C9" s="315"/>
      <c r="D9" s="6"/>
      <c r="E9" s="6"/>
      <c r="F9" s="6"/>
      <c r="G9" s="6"/>
      <c r="H9" s="9"/>
      <c r="I9" s="9"/>
      <c r="J9" s="9"/>
      <c r="K9" s="9"/>
      <c r="L9" s="9"/>
      <c r="M9" s="9"/>
      <c r="N9" s="9"/>
      <c r="O9" s="9"/>
      <c r="P9" s="9"/>
      <c r="Q9" s="9"/>
      <c r="R9" s="9"/>
      <c r="S9" s="9"/>
      <c r="T9" s="9"/>
      <c r="U9" s="9"/>
    </row>
    <row r="10" spans="1:29" s="7" customFormat="1" ht="18.75" x14ac:dyDescent="0.2">
      <c r="A10" s="10"/>
      <c r="B10" s="10"/>
      <c r="C10" s="10"/>
      <c r="D10" s="4"/>
      <c r="E10" s="4"/>
      <c r="F10" s="4"/>
      <c r="G10" s="4"/>
      <c r="H10" s="9"/>
      <c r="I10" s="9"/>
      <c r="J10" s="9"/>
      <c r="K10" s="9"/>
      <c r="L10" s="9"/>
      <c r="M10" s="9"/>
      <c r="N10" s="9"/>
      <c r="O10" s="9"/>
      <c r="P10" s="9"/>
      <c r="Q10" s="9"/>
      <c r="R10" s="9"/>
      <c r="S10" s="9"/>
      <c r="T10" s="9"/>
      <c r="U10" s="9"/>
    </row>
    <row r="11" spans="1:29" s="7" customFormat="1" ht="18.75" x14ac:dyDescent="0.2">
      <c r="A11" s="317" t="s">
        <v>498</v>
      </c>
      <c r="B11" s="317"/>
      <c r="C11" s="317"/>
      <c r="D11" s="10"/>
      <c r="E11" s="10"/>
      <c r="F11" s="10"/>
      <c r="G11" s="10"/>
      <c r="H11" s="9"/>
      <c r="I11" s="9"/>
      <c r="J11" s="9"/>
      <c r="K11" s="9"/>
      <c r="L11" s="9"/>
      <c r="M11" s="9"/>
      <c r="N11" s="9"/>
      <c r="O11" s="9"/>
      <c r="P11" s="9"/>
      <c r="Q11" s="9"/>
      <c r="R11" s="9"/>
      <c r="S11" s="9"/>
      <c r="T11" s="9"/>
      <c r="U11" s="9"/>
    </row>
    <row r="12" spans="1:29" s="7" customFormat="1" ht="18.75" x14ac:dyDescent="0.2">
      <c r="A12" s="315" t="s">
        <v>7</v>
      </c>
      <c r="B12" s="315"/>
      <c r="C12" s="315"/>
      <c r="D12" s="6"/>
      <c r="E12" s="6"/>
      <c r="F12" s="6"/>
      <c r="G12" s="6"/>
      <c r="H12" s="9"/>
      <c r="I12" s="9"/>
      <c r="J12" s="9"/>
      <c r="K12" s="9"/>
      <c r="L12" s="9"/>
      <c r="M12" s="9"/>
      <c r="N12" s="9"/>
      <c r="O12" s="9"/>
      <c r="P12" s="9"/>
      <c r="Q12" s="9"/>
      <c r="R12" s="9"/>
      <c r="S12" s="9"/>
      <c r="T12" s="9"/>
      <c r="U12" s="9"/>
    </row>
    <row r="13" spans="1:29" s="7" customFormat="1" ht="18.75" x14ac:dyDescent="0.2">
      <c r="A13" s="3"/>
      <c r="B13" s="3"/>
      <c r="C13" s="3"/>
      <c r="D13" s="4"/>
      <c r="E13" s="4"/>
      <c r="F13" s="4"/>
      <c r="G13" s="4"/>
      <c r="H13" s="9"/>
      <c r="I13" s="9"/>
      <c r="J13" s="9"/>
      <c r="K13" s="9"/>
      <c r="L13" s="9"/>
      <c r="M13" s="9"/>
      <c r="N13" s="9"/>
      <c r="O13" s="9"/>
      <c r="P13" s="9"/>
      <c r="Q13" s="9"/>
      <c r="R13" s="9"/>
      <c r="S13" s="9"/>
      <c r="T13" s="9"/>
      <c r="U13" s="9"/>
    </row>
    <row r="14" spans="1:29" s="7" customFormat="1" ht="15.75" customHeight="1" x14ac:dyDescent="0.2">
      <c r="A14" s="317" t="s">
        <v>499</v>
      </c>
      <c r="B14" s="317"/>
      <c r="C14" s="317"/>
      <c r="D14" s="3"/>
      <c r="E14" s="3"/>
      <c r="F14" s="3"/>
      <c r="G14" s="3"/>
      <c r="H14" s="3"/>
      <c r="I14" s="3"/>
      <c r="J14" s="3"/>
      <c r="K14" s="3"/>
      <c r="L14" s="3"/>
      <c r="M14" s="3"/>
      <c r="N14" s="3"/>
      <c r="O14" s="3"/>
      <c r="P14" s="3"/>
      <c r="Q14" s="3"/>
      <c r="R14" s="3"/>
      <c r="S14" s="3"/>
      <c r="T14" s="3"/>
      <c r="U14" s="3"/>
    </row>
    <row r="15" spans="1:29" s="2" customFormat="1" ht="15.75" x14ac:dyDescent="0.2">
      <c r="A15" s="315" t="s">
        <v>6</v>
      </c>
      <c r="B15" s="315"/>
      <c r="C15" s="315"/>
      <c r="D15" s="6"/>
      <c r="E15" s="6"/>
      <c r="F15" s="6"/>
      <c r="G15" s="6"/>
      <c r="H15" s="6"/>
      <c r="I15" s="6"/>
      <c r="J15" s="6"/>
      <c r="K15" s="6"/>
      <c r="L15" s="6"/>
      <c r="M15" s="6"/>
      <c r="N15" s="6"/>
      <c r="O15" s="6"/>
      <c r="P15" s="6"/>
      <c r="Q15" s="6"/>
      <c r="R15" s="6"/>
      <c r="S15" s="6"/>
      <c r="T15" s="6"/>
      <c r="U15" s="6"/>
    </row>
    <row r="16" spans="1:29" s="2" customFormat="1" ht="15" customHeight="1" x14ac:dyDescent="0.2">
      <c r="A16" s="315"/>
      <c r="B16" s="315"/>
      <c r="C16" s="315"/>
      <c r="D16" s="4"/>
      <c r="E16" s="4"/>
      <c r="F16" s="4"/>
      <c r="G16" s="4"/>
      <c r="H16" s="4"/>
      <c r="I16" s="4"/>
      <c r="J16" s="4"/>
      <c r="K16" s="4"/>
      <c r="L16" s="4"/>
      <c r="M16" s="4"/>
      <c r="N16" s="4"/>
      <c r="O16" s="4"/>
      <c r="P16" s="4"/>
      <c r="Q16" s="4"/>
      <c r="R16" s="4"/>
      <c r="S16" s="4"/>
      <c r="T16" s="4"/>
      <c r="U16" s="4"/>
    </row>
    <row r="17" spans="1:21" s="2" customFormat="1" ht="15" customHeight="1" x14ac:dyDescent="0.2">
      <c r="A17" s="320"/>
      <c r="B17" s="320"/>
      <c r="C17" s="320"/>
      <c r="D17" s="3"/>
      <c r="E17" s="3"/>
      <c r="F17" s="3"/>
      <c r="G17" s="3"/>
      <c r="H17" s="3"/>
      <c r="I17" s="3"/>
      <c r="J17" s="3"/>
      <c r="K17" s="3"/>
      <c r="L17" s="3"/>
      <c r="M17" s="3"/>
      <c r="N17" s="3"/>
      <c r="O17" s="3"/>
      <c r="P17" s="3"/>
      <c r="Q17" s="3"/>
      <c r="R17" s="3"/>
    </row>
    <row r="18" spans="1:21" s="2" customFormat="1" ht="27.75" customHeight="1" x14ac:dyDescent="0.2">
      <c r="A18" s="316" t="s">
        <v>335</v>
      </c>
      <c r="B18" s="316"/>
      <c r="C18" s="316"/>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18" t="s">
        <v>5</v>
      </c>
      <c r="B20" s="25" t="s">
        <v>66</v>
      </c>
      <c r="C20" s="24" t="s">
        <v>65</v>
      </c>
      <c r="D20" s="4"/>
      <c r="E20" s="4"/>
      <c r="F20" s="4"/>
      <c r="G20" s="4"/>
      <c r="H20" s="3"/>
      <c r="I20" s="3"/>
      <c r="J20" s="3"/>
      <c r="K20" s="3"/>
      <c r="L20" s="3"/>
      <c r="M20" s="3"/>
      <c r="N20" s="3"/>
      <c r="O20" s="3"/>
      <c r="P20" s="3"/>
      <c r="Q20" s="3"/>
      <c r="R20" s="3"/>
    </row>
    <row r="21" spans="1:21" s="2" customFormat="1" ht="16.5" customHeight="1" x14ac:dyDescent="0.2">
      <c r="A21" s="24">
        <v>1</v>
      </c>
      <c r="B21" s="25">
        <v>2</v>
      </c>
      <c r="C21" s="24">
        <v>3</v>
      </c>
      <c r="D21" s="4"/>
      <c r="E21" s="4"/>
      <c r="F21" s="4"/>
      <c r="G21" s="4"/>
      <c r="H21" s="3"/>
      <c r="I21" s="3"/>
      <c r="J21" s="3"/>
      <c r="K21" s="3"/>
      <c r="L21" s="3"/>
      <c r="M21" s="3"/>
      <c r="N21" s="3"/>
      <c r="O21" s="3"/>
      <c r="P21" s="3"/>
      <c r="Q21" s="3"/>
      <c r="R21" s="3"/>
    </row>
    <row r="22" spans="1:21" s="2" customFormat="1" ht="33.75" customHeight="1" x14ac:dyDescent="0.2">
      <c r="A22" s="17" t="s">
        <v>64</v>
      </c>
      <c r="B22" s="20" t="s">
        <v>341</v>
      </c>
      <c r="C22" s="200" t="s">
        <v>668</v>
      </c>
      <c r="D22" s="4"/>
      <c r="E22" s="4"/>
      <c r="F22" s="3"/>
      <c r="G22" s="3"/>
      <c r="H22" s="3"/>
      <c r="I22" s="3"/>
      <c r="J22" s="3"/>
      <c r="K22" s="3"/>
      <c r="L22" s="3"/>
      <c r="M22" s="3"/>
      <c r="N22" s="3"/>
      <c r="O22" s="3"/>
      <c r="P22" s="3"/>
    </row>
    <row r="23" spans="1:21" ht="42.75" customHeight="1" x14ac:dyDescent="0.25">
      <c r="A23" s="17" t="s">
        <v>63</v>
      </c>
      <c r="B23" s="19" t="s">
        <v>60</v>
      </c>
      <c r="C23" s="94" t="s">
        <v>504</v>
      </c>
    </row>
    <row r="24" spans="1:21" ht="51" customHeight="1" x14ac:dyDescent="0.25">
      <c r="A24" s="17" t="s">
        <v>62</v>
      </c>
      <c r="B24" s="19" t="s">
        <v>364</v>
      </c>
      <c r="C24" s="27" t="s">
        <v>505</v>
      </c>
      <c r="D24" s="108"/>
      <c r="E24" s="108"/>
    </row>
    <row r="25" spans="1:21" ht="38.25" customHeight="1" x14ac:dyDescent="0.25">
      <c r="A25" s="17" t="s">
        <v>61</v>
      </c>
      <c r="B25" s="19" t="s">
        <v>353</v>
      </c>
      <c r="C25" s="18" t="s">
        <v>670</v>
      </c>
    </row>
    <row r="26" spans="1:21" ht="39" customHeight="1" x14ac:dyDescent="0.25">
      <c r="A26" s="17" t="s">
        <v>59</v>
      </c>
      <c r="B26" s="19" t="s">
        <v>192</v>
      </c>
      <c r="C26" s="18" t="s">
        <v>363</v>
      </c>
    </row>
    <row r="27" spans="1:21" ht="38.25" customHeight="1" x14ac:dyDescent="0.25">
      <c r="A27" s="17" t="s">
        <v>58</v>
      </c>
      <c r="B27" s="19" t="s">
        <v>342</v>
      </c>
      <c r="C27" s="94" t="s">
        <v>482</v>
      </c>
    </row>
    <row r="28" spans="1:21" ht="21" customHeight="1" x14ac:dyDescent="0.25">
      <c r="A28" s="17" t="s">
        <v>56</v>
      </c>
      <c r="B28" s="19" t="s">
        <v>57</v>
      </c>
      <c r="C28" s="18" t="s">
        <v>515</v>
      </c>
    </row>
    <row r="29" spans="1:21" ht="21.75" customHeight="1" x14ac:dyDescent="0.25">
      <c r="A29" s="17" t="s">
        <v>54</v>
      </c>
      <c r="B29" s="18" t="s">
        <v>55</v>
      </c>
      <c r="C29" s="18" t="s">
        <v>515</v>
      </c>
    </row>
    <row r="30" spans="1:21" ht="34.5" customHeight="1" x14ac:dyDescent="0.25">
      <c r="A30" s="17" t="s">
        <v>71</v>
      </c>
      <c r="B30" s="18" t="s">
        <v>53</v>
      </c>
      <c r="C30" s="18" t="s">
        <v>671</v>
      </c>
    </row>
  </sheetData>
  <mergeCells count="11">
    <mergeCell ref="A18:C18"/>
    <mergeCell ref="A8:C8"/>
    <mergeCell ref="A9:C9"/>
    <mergeCell ref="A11:C11"/>
    <mergeCell ref="A12:C12"/>
    <mergeCell ref="A14:C14"/>
    <mergeCell ref="A4:C4"/>
    <mergeCell ref="A6:C6"/>
    <mergeCell ref="A15:C15"/>
    <mergeCell ref="A16:C16"/>
    <mergeCell ref="A17:C17"/>
  </mergeCells>
  <pageMargins left="0.70866141732283472" right="0.70866141732283472" top="0.74803149606299213" bottom="0.74803149606299213" header="0.31496062992125984" footer="0.31496062992125984"/>
  <pageSetup paperSize="8" scale="82"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0"/>
  <sheetViews>
    <sheetView view="pageBreakPreview" zoomScale="80" zoomScaleNormal="80" zoomScaleSheetLayoutView="8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6" t="s">
        <v>67</v>
      </c>
    </row>
    <row r="2" spans="1:28" ht="18.75" x14ac:dyDescent="0.3">
      <c r="Z2" s="11" t="s">
        <v>10</v>
      </c>
    </row>
    <row r="3" spans="1:28" ht="18.75" x14ac:dyDescent="0.3">
      <c r="Z3" s="11" t="s">
        <v>377</v>
      </c>
    </row>
    <row r="4" spans="1:28" ht="18.75" customHeight="1" x14ac:dyDescent="0.25">
      <c r="A4" s="314" t="s">
        <v>506</v>
      </c>
      <c r="B4" s="314"/>
      <c r="C4" s="314"/>
      <c r="D4" s="314"/>
      <c r="E4" s="314"/>
      <c r="F4" s="314"/>
      <c r="G4" s="314"/>
      <c r="H4" s="314"/>
      <c r="I4" s="314"/>
      <c r="J4" s="314"/>
      <c r="K4" s="314"/>
      <c r="L4" s="314"/>
      <c r="M4" s="314"/>
      <c r="N4" s="314"/>
      <c r="O4" s="314"/>
      <c r="P4" s="314"/>
      <c r="Q4" s="314"/>
      <c r="R4" s="314"/>
      <c r="S4" s="314"/>
      <c r="T4" s="314"/>
      <c r="U4" s="314"/>
      <c r="V4" s="314"/>
      <c r="W4" s="314"/>
      <c r="X4" s="314"/>
      <c r="Y4" s="314"/>
      <c r="Z4" s="314"/>
    </row>
    <row r="6" spans="1:28" ht="18.75" x14ac:dyDescent="0.25">
      <c r="A6" s="318" t="s">
        <v>9</v>
      </c>
      <c r="B6" s="318"/>
      <c r="C6" s="318"/>
      <c r="D6" s="318"/>
      <c r="E6" s="318"/>
      <c r="F6" s="318"/>
      <c r="G6" s="318"/>
      <c r="H6" s="318"/>
      <c r="I6" s="318"/>
      <c r="J6" s="318"/>
      <c r="K6" s="318"/>
      <c r="L6" s="318"/>
      <c r="M6" s="318"/>
      <c r="N6" s="318"/>
      <c r="O6" s="318"/>
      <c r="P6" s="318"/>
      <c r="Q6" s="318"/>
      <c r="R6" s="318"/>
      <c r="S6" s="318"/>
      <c r="T6" s="318"/>
      <c r="U6" s="318"/>
      <c r="V6" s="318"/>
      <c r="W6" s="318"/>
      <c r="X6" s="318"/>
      <c r="Y6" s="318"/>
      <c r="Z6" s="318"/>
      <c r="AA6" s="9"/>
      <c r="AB6" s="9"/>
    </row>
    <row r="7" spans="1:28" ht="18.75" x14ac:dyDescent="0.25">
      <c r="A7" s="318"/>
      <c r="B7" s="318"/>
      <c r="C7" s="318"/>
      <c r="D7" s="318"/>
      <c r="E7" s="318"/>
      <c r="F7" s="318"/>
      <c r="G7" s="318"/>
      <c r="H7" s="318"/>
      <c r="I7" s="318"/>
      <c r="J7" s="318"/>
      <c r="K7" s="318"/>
      <c r="L7" s="318"/>
      <c r="M7" s="318"/>
      <c r="N7" s="318"/>
      <c r="O7" s="318"/>
      <c r="P7" s="318"/>
      <c r="Q7" s="318"/>
      <c r="R7" s="318"/>
      <c r="S7" s="318"/>
      <c r="T7" s="318"/>
      <c r="U7" s="318"/>
      <c r="V7" s="318"/>
      <c r="W7" s="318"/>
      <c r="X7" s="318"/>
      <c r="Y7" s="318"/>
      <c r="Z7" s="318"/>
      <c r="AA7" s="9"/>
      <c r="AB7" s="9"/>
    </row>
    <row r="8" spans="1:28" ht="15.75" x14ac:dyDescent="0.25">
      <c r="A8" s="319" t="s">
        <v>480</v>
      </c>
      <c r="B8" s="319"/>
      <c r="C8" s="319"/>
      <c r="D8" s="319"/>
      <c r="E8" s="319"/>
      <c r="F8" s="319"/>
      <c r="G8" s="319"/>
      <c r="H8" s="319"/>
      <c r="I8" s="319"/>
      <c r="J8" s="319"/>
      <c r="K8" s="319"/>
      <c r="L8" s="319"/>
      <c r="M8" s="319"/>
      <c r="N8" s="319"/>
      <c r="O8" s="319"/>
      <c r="P8" s="319"/>
      <c r="Q8" s="319"/>
      <c r="R8" s="319"/>
      <c r="S8" s="319"/>
      <c r="T8" s="319"/>
      <c r="U8" s="319"/>
      <c r="V8" s="319"/>
      <c r="W8" s="319"/>
      <c r="X8" s="319"/>
      <c r="Y8" s="319"/>
      <c r="Z8" s="319"/>
      <c r="AA8" s="6"/>
      <c r="AB8" s="6"/>
    </row>
    <row r="9" spans="1:28" ht="15.75" x14ac:dyDescent="0.25">
      <c r="A9" s="315" t="s">
        <v>8</v>
      </c>
      <c r="B9" s="315"/>
      <c r="C9" s="315"/>
      <c r="D9" s="315"/>
      <c r="E9" s="315"/>
      <c r="F9" s="315"/>
      <c r="G9" s="315"/>
      <c r="H9" s="315"/>
      <c r="I9" s="315"/>
      <c r="J9" s="315"/>
      <c r="K9" s="315"/>
      <c r="L9" s="315"/>
      <c r="M9" s="315"/>
      <c r="N9" s="315"/>
      <c r="O9" s="315"/>
      <c r="P9" s="315"/>
      <c r="Q9" s="315"/>
      <c r="R9" s="315"/>
      <c r="S9" s="315"/>
      <c r="T9" s="315"/>
      <c r="U9" s="315"/>
      <c r="V9" s="315"/>
      <c r="W9" s="315"/>
      <c r="X9" s="315"/>
      <c r="Y9" s="315"/>
      <c r="Z9" s="315"/>
      <c r="AA9" s="4"/>
      <c r="AB9" s="4"/>
    </row>
    <row r="10" spans="1:28" ht="18.75" x14ac:dyDescent="0.25">
      <c r="A10" s="318"/>
      <c r="B10" s="318"/>
      <c r="C10" s="318"/>
      <c r="D10" s="318"/>
      <c r="E10" s="318"/>
      <c r="F10" s="318"/>
      <c r="G10" s="318"/>
      <c r="H10" s="318"/>
      <c r="I10" s="318"/>
      <c r="J10" s="318"/>
      <c r="K10" s="318"/>
      <c r="L10" s="318"/>
      <c r="M10" s="318"/>
      <c r="N10" s="318"/>
      <c r="O10" s="318"/>
      <c r="P10" s="318"/>
      <c r="Q10" s="318"/>
      <c r="R10" s="318"/>
      <c r="S10" s="318"/>
      <c r="T10" s="318"/>
      <c r="U10" s="318"/>
      <c r="V10" s="318"/>
      <c r="W10" s="318"/>
      <c r="X10" s="318"/>
      <c r="Y10" s="318"/>
      <c r="Z10" s="318"/>
      <c r="AA10" s="9"/>
      <c r="AB10" s="9"/>
    </row>
    <row r="11" spans="1:28" ht="15.75" x14ac:dyDescent="0.25">
      <c r="A11" s="327" t="s">
        <v>498</v>
      </c>
      <c r="B11" s="327"/>
      <c r="C11" s="327"/>
      <c r="D11" s="327"/>
      <c r="E11" s="327"/>
      <c r="F11" s="327"/>
      <c r="G11" s="327"/>
      <c r="H11" s="327"/>
      <c r="I11" s="327"/>
      <c r="J11" s="327"/>
      <c r="K11" s="327"/>
      <c r="L11" s="327"/>
      <c r="M11" s="327"/>
      <c r="N11" s="327"/>
      <c r="O11" s="327"/>
      <c r="P11" s="327"/>
      <c r="Q11" s="327"/>
      <c r="R11" s="327"/>
      <c r="S11" s="327"/>
      <c r="T11" s="327"/>
      <c r="U11" s="327"/>
      <c r="V11" s="327"/>
      <c r="W11" s="327"/>
      <c r="X11" s="327"/>
      <c r="Y11" s="327"/>
      <c r="Z11" s="327"/>
      <c r="AA11" s="6"/>
      <c r="AB11" s="6"/>
    </row>
    <row r="12" spans="1:28" ht="15.75" x14ac:dyDescent="0.25">
      <c r="A12" s="315" t="s">
        <v>7</v>
      </c>
      <c r="B12" s="315"/>
      <c r="C12" s="315"/>
      <c r="D12" s="315"/>
      <c r="E12" s="315"/>
      <c r="F12" s="315"/>
      <c r="G12" s="315"/>
      <c r="H12" s="315"/>
      <c r="I12" s="315"/>
      <c r="J12" s="315"/>
      <c r="K12" s="315"/>
      <c r="L12" s="315"/>
      <c r="M12" s="315"/>
      <c r="N12" s="315"/>
      <c r="O12" s="315"/>
      <c r="P12" s="315"/>
      <c r="Q12" s="315"/>
      <c r="R12" s="315"/>
      <c r="S12" s="315"/>
      <c r="T12" s="315"/>
      <c r="U12" s="315"/>
      <c r="V12" s="315"/>
      <c r="W12" s="315"/>
      <c r="X12" s="315"/>
      <c r="Y12" s="315"/>
      <c r="Z12" s="315"/>
      <c r="AA12" s="4"/>
      <c r="AB12" s="4"/>
    </row>
    <row r="13" spans="1:28" ht="18.75" x14ac:dyDescent="0.25">
      <c r="A13" s="320"/>
      <c r="B13" s="320"/>
      <c r="C13" s="320"/>
      <c r="D13" s="320"/>
      <c r="E13" s="320"/>
      <c r="F13" s="320"/>
      <c r="G13" s="320"/>
      <c r="H13" s="320"/>
      <c r="I13" s="320"/>
      <c r="J13" s="320"/>
      <c r="K13" s="320"/>
      <c r="L13" s="320"/>
      <c r="M13" s="320"/>
      <c r="N13" s="320"/>
      <c r="O13" s="320"/>
      <c r="P13" s="320"/>
      <c r="Q13" s="320"/>
      <c r="R13" s="320"/>
      <c r="S13" s="320"/>
      <c r="T13" s="320"/>
      <c r="U13" s="320"/>
      <c r="V13" s="320"/>
      <c r="W13" s="320"/>
      <c r="X13" s="320"/>
      <c r="Y13" s="320"/>
      <c r="Z13" s="320"/>
      <c r="AA13" s="8"/>
      <c r="AB13" s="8"/>
    </row>
    <row r="14" spans="1:28" ht="15.75" x14ac:dyDescent="0.25">
      <c r="A14" s="319" t="s">
        <v>499</v>
      </c>
      <c r="B14" s="319"/>
      <c r="C14" s="319"/>
      <c r="D14" s="319"/>
      <c r="E14" s="319"/>
      <c r="F14" s="319"/>
      <c r="G14" s="319"/>
      <c r="H14" s="319"/>
      <c r="I14" s="319"/>
      <c r="J14" s="319"/>
      <c r="K14" s="319"/>
      <c r="L14" s="319"/>
      <c r="M14" s="319"/>
      <c r="N14" s="319"/>
      <c r="O14" s="319"/>
      <c r="P14" s="319"/>
      <c r="Q14" s="319"/>
      <c r="R14" s="319"/>
      <c r="S14" s="319"/>
      <c r="T14" s="319"/>
      <c r="U14" s="319"/>
      <c r="V14" s="319"/>
      <c r="W14" s="319"/>
      <c r="X14" s="319"/>
      <c r="Y14" s="319"/>
      <c r="Z14" s="319"/>
      <c r="AA14" s="6"/>
      <c r="AB14" s="6"/>
    </row>
    <row r="15" spans="1:28" ht="15.75" x14ac:dyDescent="0.25">
      <c r="A15" s="315" t="s">
        <v>6</v>
      </c>
      <c r="B15" s="315"/>
      <c r="C15" s="315"/>
      <c r="D15" s="315"/>
      <c r="E15" s="315"/>
      <c r="F15" s="315"/>
      <c r="G15" s="315"/>
      <c r="H15" s="315"/>
      <c r="I15" s="315"/>
      <c r="J15" s="315"/>
      <c r="K15" s="315"/>
      <c r="L15" s="315"/>
      <c r="M15" s="315"/>
      <c r="N15" s="315"/>
      <c r="O15" s="315"/>
      <c r="P15" s="315"/>
      <c r="Q15" s="315"/>
      <c r="R15" s="315"/>
      <c r="S15" s="315"/>
      <c r="T15" s="315"/>
      <c r="U15" s="315"/>
      <c r="V15" s="315"/>
      <c r="W15" s="315"/>
      <c r="X15" s="315"/>
      <c r="Y15" s="315"/>
      <c r="Z15" s="315"/>
      <c r="AA15" s="4"/>
      <c r="AB15" s="4"/>
    </row>
    <row r="16" spans="1:28" x14ac:dyDescent="0.25">
      <c r="A16" s="321"/>
      <c r="B16" s="321"/>
      <c r="C16" s="321"/>
      <c r="D16" s="321"/>
      <c r="E16" s="321"/>
      <c r="F16" s="321"/>
      <c r="G16" s="321"/>
      <c r="H16" s="321"/>
      <c r="I16" s="321"/>
      <c r="J16" s="321"/>
      <c r="K16" s="321"/>
      <c r="L16" s="321"/>
      <c r="M16" s="321"/>
      <c r="N16" s="321"/>
      <c r="O16" s="321"/>
      <c r="P16" s="321"/>
      <c r="Q16" s="321"/>
      <c r="R16" s="321"/>
      <c r="S16" s="321"/>
      <c r="T16" s="321"/>
      <c r="U16" s="321"/>
      <c r="V16" s="321"/>
      <c r="W16" s="321"/>
      <c r="X16" s="321"/>
      <c r="Y16" s="321"/>
      <c r="Z16" s="321"/>
      <c r="AA16" s="14"/>
      <c r="AB16" s="14"/>
    </row>
    <row r="17" spans="1:28" x14ac:dyDescent="0.25">
      <c r="A17" s="321"/>
      <c r="B17" s="321"/>
      <c r="C17" s="321"/>
      <c r="D17" s="321"/>
      <c r="E17" s="321"/>
      <c r="F17" s="321"/>
      <c r="G17" s="321"/>
      <c r="H17" s="321"/>
      <c r="I17" s="321"/>
      <c r="J17" s="321"/>
      <c r="K17" s="321"/>
      <c r="L17" s="321"/>
      <c r="M17" s="321"/>
      <c r="N17" s="321"/>
      <c r="O17" s="321"/>
      <c r="P17" s="321"/>
      <c r="Q17" s="321"/>
      <c r="R17" s="321"/>
      <c r="S17" s="321"/>
      <c r="T17" s="321"/>
      <c r="U17" s="321"/>
      <c r="V17" s="321"/>
      <c r="W17" s="321"/>
      <c r="X17" s="321"/>
      <c r="Y17" s="321"/>
      <c r="Z17" s="321"/>
      <c r="AA17" s="14"/>
      <c r="AB17" s="14"/>
    </row>
    <row r="18" spans="1:28" x14ac:dyDescent="0.25">
      <c r="A18" s="321"/>
      <c r="B18" s="321"/>
      <c r="C18" s="321"/>
      <c r="D18" s="321"/>
      <c r="E18" s="321"/>
      <c r="F18" s="321"/>
      <c r="G18" s="321"/>
      <c r="H18" s="321"/>
      <c r="I18" s="321"/>
      <c r="J18" s="321"/>
      <c r="K18" s="321"/>
      <c r="L18" s="321"/>
      <c r="M18" s="321"/>
      <c r="N18" s="321"/>
      <c r="O18" s="321"/>
      <c r="P18" s="321"/>
      <c r="Q18" s="321"/>
      <c r="R18" s="321"/>
      <c r="S18" s="321"/>
      <c r="T18" s="321"/>
      <c r="U18" s="321"/>
      <c r="V18" s="321"/>
      <c r="W18" s="321"/>
      <c r="X18" s="321"/>
      <c r="Y18" s="321"/>
      <c r="Z18" s="321"/>
      <c r="AA18" s="14"/>
      <c r="AB18" s="14"/>
    </row>
    <row r="19" spans="1:28" x14ac:dyDescent="0.25">
      <c r="A19" s="321"/>
      <c r="B19" s="321"/>
      <c r="C19" s="321"/>
      <c r="D19" s="321"/>
      <c r="E19" s="321"/>
      <c r="F19" s="321"/>
      <c r="G19" s="321"/>
      <c r="H19" s="321"/>
      <c r="I19" s="321"/>
      <c r="J19" s="321"/>
      <c r="K19" s="321"/>
      <c r="L19" s="321"/>
      <c r="M19" s="321"/>
      <c r="N19" s="321"/>
      <c r="O19" s="321"/>
      <c r="P19" s="321"/>
      <c r="Q19" s="321"/>
      <c r="R19" s="321"/>
      <c r="S19" s="321"/>
      <c r="T19" s="321"/>
      <c r="U19" s="321"/>
      <c r="V19" s="321"/>
      <c r="W19" s="321"/>
      <c r="X19" s="321"/>
      <c r="Y19" s="321"/>
      <c r="Z19" s="321"/>
      <c r="AA19" s="14"/>
      <c r="AB19" s="14"/>
    </row>
    <row r="20" spans="1:28" x14ac:dyDescent="0.25">
      <c r="A20" s="321"/>
      <c r="B20" s="321"/>
      <c r="C20" s="321"/>
      <c r="D20" s="321"/>
      <c r="E20" s="321"/>
      <c r="F20" s="321"/>
      <c r="G20" s="321"/>
      <c r="H20" s="321"/>
      <c r="I20" s="321"/>
      <c r="J20" s="321"/>
      <c r="K20" s="321"/>
      <c r="L20" s="321"/>
      <c r="M20" s="321"/>
      <c r="N20" s="321"/>
      <c r="O20" s="321"/>
      <c r="P20" s="321"/>
      <c r="Q20" s="321"/>
      <c r="R20" s="321"/>
      <c r="S20" s="321"/>
      <c r="T20" s="321"/>
      <c r="U20" s="321"/>
      <c r="V20" s="321"/>
      <c r="W20" s="321"/>
      <c r="X20" s="321"/>
      <c r="Y20" s="321"/>
      <c r="Z20" s="321"/>
      <c r="AA20" s="14"/>
      <c r="AB20" s="14"/>
    </row>
    <row r="21" spans="1:28" x14ac:dyDescent="0.25">
      <c r="A21" s="321"/>
      <c r="B21" s="321"/>
      <c r="C21" s="321"/>
      <c r="D21" s="321"/>
      <c r="E21" s="321"/>
      <c r="F21" s="321"/>
      <c r="G21" s="321"/>
      <c r="H21" s="321"/>
      <c r="I21" s="321"/>
      <c r="J21" s="321"/>
      <c r="K21" s="321"/>
      <c r="L21" s="321"/>
      <c r="M21" s="321"/>
      <c r="N21" s="321"/>
      <c r="O21" s="321"/>
      <c r="P21" s="321"/>
      <c r="Q21" s="321"/>
      <c r="R21" s="321"/>
      <c r="S21" s="321"/>
      <c r="T21" s="321"/>
      <c r="U21" s="321"/>
      <c r="V21" s="321"/>
      <c r="W21" s="321"/>
      <c r="X21" s="321"/>
      <c r="Y21" s="321"/>
      <c r="Z21" s="321"/>
      <c r="AA21" s="14"/>
      <c r="AB21" s="14"/>
    </row>
    <row r="22" spans="1:28" x14ac:dyDescent="0.25">
      <c r="A22" s="322" t="s">
        <v>352</v>
      </c>
      <c r="B22" s="322"/>
      <c r="C22" s="322"/>
      <c r="D22" s="322"/>
      <c r="E22" s="322"/>
      <c r="F22" s="322"/>
      <c r="G22" s="322"/>
      <c r="H22" s="322"/>
      <c r="I22" s="322"/>
      <c r="J22" s="322"/>
      <c r="K22" s="322"/>
      <c r="L22" s="322"/>
      <c r="M22" s="322"/>
      <c r="N22" s="322"/>
      <c r="O22" s="322"/>
      <c r="P22" s="322"/>
      <c r="Q22" s="322"/>
      <c r="R22" s="322"/>
      <c r="S22" s="322"/>
      <c r="T22" s="322"/>
      <c r="U22" s="322"/>
      <c r="V22" s="322"/>
      <c r="W22" s="322"/>
      <c r="X22" s="322"/>
      <c r="Y22" s="322"/>
      <c r="Z22" s="322"/>
      <c r="AA22" s="87"/>
      <c r="AB22" s="87"/>
    </row>
    <row r="23" spans="1:28" ht="32.25" customHeight="1" x14ac:dyDescent="0.25">
      <c r="A23" s="324" t="s">
        <v>231</v>
      </c>
      <c r="B23" s="325"/>
      <c r="C23" s="325"/>
      <c r="D23" s="325"/>
      <c r="E23" s="325"/>
      <c r="F23" s="325"/>
      <c r="G23" s="325"/>
      <c r="H23" s="325"/>
      <c r="I23" s="325"/>
      <c r="J23" s="325"/>
      <c r="K23" s="325"/>
      <c r="L23" s="326"/>
      <c r="M23" s="323" t="s">
        <v>232</v>
      </c>
      <c r="N23" s="323"/>
      <c r="O23" s="323"/>
      <c r="P23" s="323"/>
      <c r="Q23" s="323"/>
      <c r="R23" s="323"/>
      <c r="S23" s="323"/>
      <c r="T23" s="323"/>
      <c r="U23" s="323"/>
      <c r="V23" s="323"/>
      <c r="W23" s="323"/>
      <c r="X23" s="323"/>
      <c r="Y23" s="323"/>
      <c r="Z23" s="323"/>
    </row>
    <row r="24" spans="1:28" ht="151.5" customHeight="1" x14ac:dyDescent="0.25">
      <c r="A24" s="66" t="s">
        <v>195</v>
      </c>
      <c r="B24" s="67" t="s">
        <v>202</v>
      </c>
      <c r="C24" s="66" t="s">
        <v>225</v>
      </c>
      <c r="D24" s="66" t="s">
        <v>196</v>
      </c>
      <c r="E24" s="66" t="s">
        <v>226</v>
      </c>
      <c r="F24" s="66" t="s">
        <v>228</v>
      </c>
      <c r="G24" s="66" t="s">
        <v>227</v>
      </c>
      <c r="H24" s="66" t="s">
        <v>197</v>
      </c>
      <c r="I24" s="66" t="s">
        <v>229</v>
      </c>
      <c r="J24" s="66" t="s">
        <v>203</v>
      </c>
      <c r="K24" s="67" t="s">
        <v>201</v>
      </c>
      <c r="L24" s="67" t="s">
        <v>198</v>
      </c>
      <c r="M24" s="68" t="s">
        <v>209</v>
      </c>
      <c r="N24" s="67" t="s">
        <v>360</v>
      </c>
      <c r="O24" s="66" t="s">
        <v>207</v>
      </c>
      <c r="P24" s="66" t="s">
        <v>208</v>
      </c>
      <c r="Q24" s="66" t="s">
        <v>206</v>
      </c>
      <c r="R24" s="66" t="s">
        <v>197</v>
      </c>
      <c r="S24" s="66" t="s">
        <v>205</v>
      </c>
      <c r="T24" s="66" t="s">
        <v>204</v>
      </c>
      <c r="U24" s="66" t="s">
        <v>224</v>
      </c>
      <c r="V24" s="66" t="s">
        <v>206</v>
      </c>
      <c r="W24" s="69" t="s">
        <v>200</v>
      </c>
      <c r="X24" s="69" t="s">
        <v>211</v>
      </c>
      <c r="Y24" s="69" t="s">
        <v>212</v>
      </c>
      <c r="Z24" s="71" t="s">
        <v>210</v>
      </c>
    </row>
    <row r="25" spans="1:28" ht="16.5" customHeight="1" x14ac:dyDescent="0.25">
      <c r="A25" s="66">
        <v>1</v>
      </c>
      <c r="B25" s="67">
        <v>2</v>
      </c>
      <c r="C25" s="66">
        <v>3</v>
      </c>
      <c r="D25" s="67">
        <v>4</v>
      </c>
      <c r="E25" s="66">
        <v>5</v>
      </c>
      <c r="F25" s="67">
        <v>6</v>
      </c>
      <c r="G25" s="66">
        <v>7</v>
      </c>
      <c r="H25" s="67">
        <v>8</v>
      </c>
      <c r="I25" s="66">
        <v>9</v>
      </c>
      <c r="J25" s="67">
        <v>10</v>
      </c>
      <c r="K25" s="66">
        <v>11</v>
      </c>
      <c r="L25" s="67">
        <v>12</v>
      </c>
      <c r="M25" s="66">
        <v>13</v>
      </c>
      <c r="N25" s="67">
        <v>14</v>
      </c>
      <c r="O25" s="66">
        <v>15</v>
      </c>
      <c r="P25" s="67">
        <v>16</v>
      </c>
      <c r="Q25" s="66">
        <v>17</v>
      </c>
      <c r="R25" s="67">
        <v>18</v>
      </c>
      <c r="S25" s="66">
        <v>19</v>
      </c>
      <c r="T25" s="67">
        <v>20</v>
      </c>
      <c r="U25" s="66">
        <v>21</v>
      </c>
      <c r="V25" s="67">
        <v>22</v>
      </c>
      <c r="W25" s="66">
        <v>23</v>
      </c>
      <c r="X25" s="67">
        <v>24</v>
      </c>
      <c r="Y25" s="66">
        <v>25</v>
      </c>
      <c r="Z25" s="67">
        <v>26</v>
      </c>
    </row>
    <row r="26" spans="1:28" ht="45.75" customHeight="1" x14ac:dyDescent="0.25">
      <c r="A26" s="117" t="s">
        <v>369</v>
      </c>
      <c r="B26" s="117" t="s">
        <v>369</v>
      </c>
      <c r="C26" s="117" t="s">
        <v>369</v>
      </c>
      <c r="D26" s="117" t="s">
        <v>369</v>
      </c>
      <c r="E26" s="117" t="s">
        <v>369</v>
      </c>
      <c r="F26" s="117" t="s">
        <v>369</v>
      </c>
      <c r="G26" s="117" t="s">
        <v>369</v>
      </c>
      <c r="H26" s="117" t="s">
        <v>369</v>
      </c>
      <c r="I26" s="117" t="s">
        <v>369</v>
      </c>
      <c r="J26" s="117" t="s">
        <v>369</v>
      </c>
      <c r="K26" s="117" t="s">
        <v>369</v>
      </c>
      <c r="L26" s="117" t="s">
        <v>369</v>
      </c>
      <c r="M26" s="117" t="s">
        <v>369</v>
      </c>
      <c r="N26" s="117" t="s">
        <v>369</v>
      </c>
      <c r="O26" s="117" t="s">
        <v>369</v>
      </c>
      <c r="P26" s="117" t="s">
        <v>369</v>
      </c>
      <c r="Q26" s="117" t="s">
        <v>369</v>
      </c>
      <c r="R26" s="117" t="s">
        <v>369</v>
      </c>
      <c r="S26" s="117" t="s">
        <v>369</v>
      </c>
      <c r="T26" s="117" t="s">
        <v>369</v>
      </c>
      <c r="U26" s="117" t="s">
        <v>369</v>
      </c>
      <c r="V26" s="117" t="s">
        <v>369</v>
      </c>
      <c r="W26" s="117" t="s">
        <v>369</v>
      </c>
      <c r="X26" s="117" t="s">
        <v>369</v>
      </c>
      <c r="Y26" s="117" t="s">
        <v>369</v>
      </c>
      <c r="Z26" s="117" t="s">
        <v>369</v>
      </c>
    </row>
    <row r="30" spans="1:28" x14ac:dyDescent="0.25">
      <c r="A30" s="70"/>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B22"/>
  <sheetViews>
    <sheetView view="pageBreakPreview" zoomScale="82" zoomScaleSheetLayoutView="82" workbookViewId="0"/>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x14ac:dyDescent="0.2">
      <c r="A1" s="13"/>
      <c r="B1" s="13"/>
      <c r="O1" s="26" t="s">
        <v>67</v>
      </c>
    </row>
    <row r="2" spans="1:28" s="7" customFormat="1" ht="18.75" customHeight="1" x14ac:dyDescent="0.3">
      <c r="A2" s="13"/>
      <c r="B2" s="13"/>
      <c r="O2" s="11" t="s">
        <v>10</v>
      </c>
    </row>
    <row r="3" spans="1:28" s="7" customFormat="1" ht="18.75" x14ac:dyDescent="0.3">
      <c r="A3" s="12"/>
      <c r="B3" s="12"/>
      <c r="O3" s="11" t="s">
        <v>377</v>
      </c>
    </row>
    <row r="4" spans="1:28" s="7" customFormat="1" ht="18.75" x14ac:dyDescent="0.3">
      <c r="A4" s="12"/>
      <c r="B4" s="12"/>
      <c r="L4" s="11"/>
    </row>
    <row r="5" spans="1:28" s="7" customFormat="1" ht="15.75" x14ac:dyDescent="0.2">
      <c r="A5" s="314" t="s">
        <v>507</v>
      </c>
      <c r="B5" s="314"/>
      <c r="C5" s="314"/>
      <c r="D5" s="314"/>
      <c r="E5" s="314"/>
      <c r="F5" s="314"/>
      <c r="G5" s="314"/>
      <c r="H5" s="314"/>
      <c r="I5" s="314"/>
      <c r="J5" s="314"/>
      <c r="K5" s="314"/>
      <c r="L5" s="314"/>
      <c r="M5" s="314"/>
      <c r="N5" s="314"/>
      <c r="O5" s="314"/>
      <c r="P5" s="86"/>
      <c r="Q5" s="86"/>
      <c r="R5" s="86"/>
      <c r="S5" s="86"/>
      <c r="T5" s="86"/>
      <c r="U5" s="86"/>
      <c r="V5" s="86"/>
      <c r="W5" s="86"/>
      <c r="X5" s="86"/>
      <c r="Y5" s="86"/>
      <c r="Z5" s="86"/>
      <c r="AA5" s="86"/>
      <c r="AB5" s="86"/>
    </row>
    <row r="6" spans="1:28" s="7" customFormat="1" ht="18.75" x14ac:dyDescent="0.3">
      <c r="A6" s="12"/>
      <c r="B6" s="12"/>
      <c r="L6" s="11"/>
    </row>
    <row r="7" spans="1:28" s="7" customFormat="1" ht="18.75" x14ac:dyDescent="0.2">
      <c r="A7" s="318" t="s">
        <v>9</v>
      </c>
      <c r="B7" s="318"/>
      <c r="C7" s="318"/>
      <c r="D7" s="318"/>
      <c r="E7" s="318"/>
      <c r="F7" s="318"/>
      <c r="G7" s="318"/>
      <c r="H7" s="318"/>
      <c r="I7" s="318"/>
      <c r="J7" s="318"/>
      <c r="K7" s="318"/>
      <c r="L7" s="318"/>
      <c r="M7" s="318"/>
      <c r="N7" s="318"/>
      <c r="O7" s="318"/>
      <c r="P7" s="9"/>
      <c r="Q7" s="9"/>
      <c r="R7" s="9"/>
      <c r="S7" s="9"/>
      <c r="T7" s="9"/>
      <c r="U7" s="9"/>
      <c r="V7" s="9"/>
      <c r="W7" s="9"/>
      <c r="X7" s="9"/>
      <c r="Y7" s="9"/>
      <c r="Z7" s="9"/>
    </row>
    <row r="8" spans="1:28" s="7" customFormat="1" ht="18.75" x14ac:dyDescent="0.2">
      <c r="A8" s="318"/>
      <c r="B8" s="318"/>
      <c r="C8" s="318"/>
      <c r="D8" s="318"/>
      <c r="E8" s="318"/>
      <c r="F8" s="318"/>
      <c r="G8" s="318"/>
      <c r="H8" s="318"/>
      <c r="I8" s="318"/>
      <c r="J8" s="318"/>
      <c r="K8" s="318"/>
      <c r="L8" s="318"/>
      <c r="M8" s="318"/>
      <c r="N8" s="318"/>
      <c r="O8" s="318"/>
      <c r="P8" s="9"/>
      <c r="Q8" s="9"/>
      <c r="R8" s="9"/>
      <c r="S8" s="9"/>
      <c r="T8" s="9"/>
      <c r="U8" s="9"/>
      <c r="V8" s="9"/>
      <c r="W8" s="9"/>
      <c r="X8" s="9"/>
      <c r="Y8" s="9"/>
      <c r="Z8" s="9"/>
    </row>
    <row r="9" spans="1:28" s="7" customFormat="1" ht="18.75" x14ac:dyDescent="0.2">
      <c r="A9" s="319" t="s">
        <v>508</v>
      </c>
      <c r="B9" s="319"/>
      <c r="C9" s="319"/>
      <c r="D9" s="319"/>
      <c r="E9" s="319"/>
      <c r="F9" s="319"/>
      <c r="G9" s="319"/>
      <c r="H9" s="319"/>
      <c r="I9" s="319"/>
      <c r="J9" s="319"/>
      <c r="K9" s="319"/>
      <c r="L9" s="319"/>
      <c r="M9" s="319"/>
      <c r="N9" s="319"/>
      <c r="O9" s="319"/>
      <c r="P9" s="9"/>
      <c r="Q9" s="9"/>
      <c r="R9" s="9"/>
      <c r="S9" s="9"/>
      <c r="T9" s="9"/>
      <c r="U9" s="9"/>
      <c r="V9" s="9"/>
      <c r="W9" s="9"/>
      <c r="X9" s="9"/>
      <c r="Y9" s="9"/>
      <c r="Z9" s="9"/>
    </row>
    <row r="10" spans="1:28" s="7" customFormat="1" ht="18.75" x14ac:dyDescent="0.2">
      <c r="A10" s="315" t="s">
        <v>8</v>
      </c>
      <c r="B10" s="315"/>
      <c r="C10" s="315"/>
      <c r="D10" s="315"/>
      <c r="E10" s="315"/>
      <c r="F10" s="315"/>
      <c r="G10" s="315"/>
      <c r="H10" s="315"/>
      <c r="I10" s="315"/>
      <c r="J10" s="315"/>
      <c r="K10" s="315"/>
      <c r="L10" s="315"/>
      <c r="M10" s="315"/>
      <c r="N10" s="315"/>
      <c r="O10" s="315"/>
      <c r="P10" s="9"/>
      <c r="Q10" s="9"/>
      <c r="R10" s="9"/>
      <c r="S10" s="9"/>
      <c r="T10" s="9"/>
      <c r="U10" s="9"/>
      <c r="V10" s="9"/>
      <c r="W10" s="9"/>
      <c r="X10" s="9"/>
      <c r="Y10" s="9"/>
      <c r="Z10" s="9"/>
    </row>
    <row r="11" spans="1:28" s="7" customFormat="1" ht="18.75" x14ac:dyDescent="0.2">
      <c r="A11" s="318"/>
      <c r="B11" s="318"/>
      <c r="C11" s="318"/>
      <c r="D11" s="318"/>
      <c r="E11" s="318"/>
      <c r="F11" s="318"/>
      <c r="G11" s="318"/>
      <c r="H11" s="318"/>
      <c r="I11" s="318"/>
      <c r="J11" s="318"/>
      <c r="K11" s="318"/>
      <c r="L11" s="318"/>
      <c r="M11" s="318"/>
      <c r="N11" s="318"/>
      <c r="O11" s="318"/>
      <c r="P11" s="9"/>
      <c r="Q11" s="9"/>
      <c r="R11" s="9"/>
      <c r="S11" s="9"/>
      <c r="T11" s="9"/>
      <c r="U11" s="9"/>
      <c r="V11" s="9"/>
      <c r="W11" s="9"/>
      <c r="X11" s="9"/>
      <c r="Y11" s="9"/>
      <c r="Z11" s="9"/>
    </row>
    <row r="12" spans="1:28" s="7" customFormat="1" ht="18.75" x14ac:dyDescent="0.2">
      <c r="A12" s="317" t="s">
        <v>498</v>
      </c>
      <c r="B12" s="317"/>
      <c r="C12" s="317"/>
      <c r="D12" s="317"/>
      <c r="E12" s="317"/>
      <c r="F12" s="317"/>
      <c r="G12" s="317"/>
      <c r="H12" s="317"/>
      <c r="I12" s="317"/>
      <c r="J12" s="317"/>
      <c r="K12" s="317"/>
      <c r="L12" s="317"/>
      <c r="M12" s="317"/>
      <c r="N12" s="317"/>
      <c r="O12" s="317"/>
      <c r="P12" s="9"/>
      <c r="Q12" s="9"/>
      <c r="R12" s="9"/>
      <c r="S12" s="9"/>
      <c r="T12" s="9"/>
      <c r="U12" s="9"/>
      <c r="V12" s="9"/>
      <c r="W12" s="9"/>
      <c r="X12" s="9"/>
      <c r="Y12" s="9"/>
      <c r="Z12" s="9"/>
    </row>
    <row r="13" spans="1:28" s="7" customFormat="1" ht="18.75" x14ac:dyDescent="0.2">
      <c r="A13" s="315" t="s">
        <v>7</v>
      </c>
      <c r="B13" s="315"/>
      <c r="C13" s="315"/>
      <c r="D13" s="315"/>
      <c r="E13" s="315"/>
      <c r="F13" s="315"/>
      <c r="G13" s="315"/>
      <c r="H13" s="315"/>
      <c r="I13" s="315"/>
      <c r="J13" s="315"/>
      <c r="K13" s="315"/>
      <c r="L13" s="315"/>
      <c r="M13" s="315"/>
      <c r="N13" s="315"/>
      <c r="O13" s="315"/>
      <c r="P13" s="9"/>
      <c r="Q13" s="9"/>
      <c r="R13" s="9"/>
      <c r="S13" s="9"/>
      <c r="T13" s="9"/>
      <c r="U13" s="9"/>
      <c r="V13" s="9"/>
      <c r="W13" s="9"/>
      <c r="X13" s="9"/>
      <c r="Y13" s="9"/>
      <c r="Z13" s="9"/>
    </row>
    <row r="14" spans="1:28" s="7" customFormat="1" ht="15.75" customHeight="1" x14ac:dyDescent="0.2">
      <c r="A14" s="320"/>
      <c r="B14" s="320"/>
      <c r="C14" s="320"/>
      <c r="D14" s="320"/>
      <c r="E14" s="320"/>
      <c r="F14" s="320"/>
      <c r="G14" s="320"/>
      <c r="H14" s="320"/>
      <c r="I14" s="320"/>
      <c r="J14" s="320"/>
      <c r="K14" s="320"/>
      <c r="L14" s="320"/>
      <c r="M14" s="320"/>
      <c r="N14" s="320"/>
      <c r="O14" s="320"/>
      <c r="P14" s="3"/>
      <c r="Q14" s="3"/>
      <c r="R14" s="3"/>
      <c r="S14" s="3"/>
      <c r="T14" s="3"/>
      <c r="U14" s="3"/>
      <c r="V14" s="3"/>
      <c r="W14" s="3"/>
      <c r="X14" s="3"/>
      <c r="Y14" s="3"/>
      <c r="Z14" s="3"/>
    </row>
    <row r="15" spans="1:28" s="2" customFormat="1" ht="18.75" x14ac:dyDescent="0.2">
      <c r="A15" s="317" t="s">
        <v>499</v>
      </c>
      <c r="B15" s="332"/>
      <c r="C15" s="332"/>
      <c r="D15" s="332"/>
      <c r="E15" s="332"/>
      <c r="F15" s="332"/>
      <c r="G15" s="332"/>
      <c r="H15" s="332"/>
      <c r="I15" s="332"/>
      <c r="J15" s="332"/>
      <c r="K15" s="332"/>
      <c r="L15" s="332"/>
      <c r="M15" s="332"/>
      <c r="N15" s="332"/>
      <c r="O15" s="332"/>
      <c r="P15" s="6"/>
      <c r="Q15" s="6"/>
      <c r="R15" s="6"/>
      <c r="S15" s="6"/>
      <c r="T15" s="6"/>
      <c r="U15" s="6"/>
      <c r="V15" s="6"/>
      <c r="W15" s="6"/>
      <c r="X15" s="6"/>
      <c r="Y15" s="6"/>
      <c r="Z15" s="6"/>
    </row>
    <row r="16" spans="1:28" s="2" customFormat="1" ht="15" customHeight="1" x14ac:dyDescent="0.2">
      <c r="A16" s="315" t="s">
        <v>6</v>
      </c>
      <c r="B16" s="315"/>
      <c r="C16" s="315"/>
      <c r="D16" s="315"/>
      <c r="E16" s="315"/>
      <c r="F16" s="315"/>
      <c r="G16" s="315"/>
      <c r="H16" s="315"/>
      <c r="I16" s="315"/>
      <c r="J16" s="315"/>
      <c r="K16" s="315"/>
      <c r="L16" s="315"/>
      <c r="M16" s="315"/>
      <c r="N16" s="315"/>
      <c r="O16" s="315"/>
      <c r="P16" s="4"/>
      <c r="Q16" s="4"/>
      <c r="R16" s="4"/>
      <c r="S16" s="4"/>
      <c r="T16" s="4"/>
      <c r="U16" s="4"/>
      <c r="V16" s="4"/>
      <c r="W16" s="4"/>
      <c r="X16" s="4"/>
      <c r="Y16" s="4"/>
      <c r="Z16" s="4"/>
    </row>
    <row r="17" spans="1:26" s="2" customFormat="1" ht="15" customHeight="1" x14ac:dyDescent="0.2">
      <c r="A17" s="320"/>
      <c r="B17" s="320"/>
      <c r="C17" s="320"/>
      <c r="D17" s="320"/>
      <c r="E17" s="320"/>
      <c r="F17" s="320"/>
      <c r="G17" s="320"/>
      <c r="H17" s="320"/>
      <c r="I17" s="320"/>
      <c r="J17" s="320"/>
      <c r="K17" s="320"/>
      <c r="L17" s="320"/>
      <c r="M17" s="320"/>
      <c r="N17" s="320"/>
      <c r="O17" s="320"/>
      <c r="P17" s="3"/>
      <c r="Q17" s="3"/>
      <c r="R17" s="3"/>
      <c r="S17" s="3"/>
      <c r="T17" s="3"/>
      <c r="U17" s="3"/>
      <c r="V17" s="3"/>
      <c r="W17" s="3"/>
    </row>
    <row r="18" spans="1:26" s="2" customFormat="1" ht="91.5" customHeight="1" x14ac:dyDescent="0.2">
      <c r="A18" s="333" t="s">
        <v>338</v>
      </c>
      <c r="B18" s="333"/>
      <c r="C18" s="333"/>
      <c r="D18" s="333"/>
      <c r="E18" s="333"/>
      <c r="F18" s="333"/>
      <c r="G18" s="333"/>
      <c r="H18" s="333"/>
      <c r="I18" s="333"/>
      <c r="J18" s="333"/>
      <c r="K18" s="333"/>
      <c r="L18" s="333"/>
      <c r="M18" s="333"/>
      <c r="N18" s="333"/>
      <c r="O18" s="333"/>
      <c r="P18" s="5"/>
      <c r="Q18" s="5"/>
      <c r="R18" s="5"/>
      <c r="S18" s="5"/>
      <c r="T18" s="5"/>
      <c r="U18" s="5"/>
      <c r="V18" s="5"/>
      <c r="W18" s="5"/>
      <c r="X18" s="5"/>
      <c r="Y18" s="5"/>
      <c r="Z18" s="5"/>
    </row>
    <row r="19" spans="1:26" s="2" customFormat="1" ht="78" customHeight="1" x14ac:dyDescent="0.2">
      <c r="A19" s="328" t="s">
        <v>5</v>
      </c>
      <c r="B19" s="328" t="s">
        <v>86</v>
      </c>
      <c r="C19" s="328" t="s">
        <v>85</v>
      </c>
      <c r="D19" s="328" t="s">
        <v>74</v>
      </c>
      <c r="E19" s="329" t="s">
        <v>84</v>
      </c>
      <c r="F19" s="330"/>
      <c r="G19" s="330"/>
      <c r="H19" s="330"/>
      <c r="I19" s="331"/>
      <c r="J19" s="328" t="s">
        <v>83</v>
      </c>
      <c r="K19" s="328"/>
      <c r="L19" s="328"/>
      <c r="M19" s="328"/>
      <c r="N19" s="328"/>
      <c r="O19" s="328"/>
      <c r="P19" s="3"/>
      <c r="Q19" s="3"/>
      <c r="R19" s="3"/>
      <c r="S19" s="3"/>
      <c r="T19" s="3"/>
      <c r="U19" s="3"/>
      <c r="V19" s="3"/>
      <c r="W19" s="3"/>
    </row>
    <row r="20" spans="1:26" s="2" customFormat="1" ht="51" customHeight="1" x14ac:dyDescent="0.2">
      <c r="A20" s="328"/>
      <c r="B20" s="328"/>
      <c r="C20" s="328"/>
      <c r="D20" s="328"/>
      <c r="E20" s="29" t="s">
        <v>82</v>
      </c>
      <c r="F20" s="29" t="s">
        <v>81</v>
      </c>
      <c r="G20" s="29" t="s">
        <v>80</v>
      </c>
      <c r="H20" s="29" t="s">
        <v>79</v>
      </c>
      <c r="I20" s="29" t="s">
        <v>78</v>
      </c>
      <c r="J20" s="29" t="s">
        <v>77</v>
      </c>
      <c r="K20" s="29" t="s">
        <v>4</v>
      </c>
      <c r="L20" s="33" t="s">
        <v>3</v>
      </c>
      <c r="M20" s="32" t="s">
        <v>193</v>
      </c>
      <c r="N20" s="32" t="s">
        <v>76</v>
      </c>
      <c r="O20" s="32" t="s">
        <v>75</v>
      </c>
      <c r="P20" s="3"/>
      <c r="Q20" s="3"/>
      <c r="R20" s="3"/>
      <c r="S20" s="3"/>
      <c r="T20" s="3"/>
      <c r="U20" s="3"/>
      <c r="V20" s="3"/>
      <c r="W20" s="3"/>
    </row>
    <row r="21" spans="1:26" s="2" customFormat="1" ht="16.5" customHeight="1" x14ac:dyDescent="0.2">
      <c r="A21" s="24">
        <v>1</v>
      </c>
      <c r="B21" s="25">
        <v>2</v>
      </c>
      <c r="C21" s="24">
        <v>3</v>
      </c>
      <c r="D21" s="25">
        <v>4</v>
      </c>
      <c r="E21" s="24">
        <v>5</v>
      </c>
      <c r="F21" s="25">
        <v>6</v>
      </c>
      <c r="G21" s="24">
        <v>7</v>
      </c>
      <c r="H21" s="25">
        <v>8</v>
      </c>
      <c r="I21" s="24">
        <v>9</v>
      </c>
      <c r="J21" s="25">
        <v>10</v>
      </c>
      <c r="K21" s="24">
        <v>11</v>
      </c>
      <c r="L21" s="25">
        <v>12</v>
      </c>
      <c r="M21" s="24">
        <v>13</v>
      </c>
      <c r="N21" s="25">
        <v>14</v>
      </c>
      <c r="O21" s="24">
        <v>15</v>
      </c>
      <c r="P21" s="3"/>
      <c r="Q21" s="3"/>
      <c r="R21" s="3"/>
      <c r="S21" s="3"/>
      <c r="T21" s="3"/>
      <c r="U21" s="3"/>
      <c r="V21" s="3"/>
      <c r="W21" s="3"/>
    </row>
    <row r="22" spans="1:26" s="2" customFormat="1" ht="33" customHeight="1" x14ac:dyDescent="0.2">
      <c r="A22" s="17" t="s">
        <v>64</v>
      </c>
      <c r="B22" s="31" t="s">
        <v>484</v>
      </c>
      <c r="C22" s="20" t="s">
        <v>366</v>
      </c>
      <c r="D22" s="118" t="s">
        <v>369</v>
      </c>
      <c r="E22" s="118" t="s">
        <v>369</v>
      </c>
      <c r="F22" s="118" t="s">
        <v>369</v>
      </c>
      <c r="G22" s="118" t="s">
        <v>369</v>
      </c>
      <c r="H22" s="118" t="s">
        <v>369</v>
      </c>
      <c r="I22" s="118" t="s">
        <v>369</v>
      </c>
      <c r="J22" s="118" t="s">
        <v>369</v>
      </c>
      <c r="K22" s="118" t="s">
        <v>369</v>
      </c>
      <c r="L22" s="118" t="s">
        <v>369</v>
      </c>
      <c r="M22" s="118" t="s">
        <v>369</v>
      </c>
      <c r="N22" s="118" t="s">
        <v>369</v>
      </c>
      <c r="O22" s="118" t="s">
        <v>369</v>
      </c>
      <c r="P22" s="3"/>
      <c r="Q22" s="3"/>
      <c r="R22" s="3"/>
      <c r="S22" s="3"/>
      <c r="T22" s="3"/>
      <c r="U22" s="3"/>
    </row>
  </sheetData>
  <mergeCells count="19">
    <mergeCell ref="A17:O17"/>
    <mergeCell ref="A18:O18"/>
    <mergeCell ref="A13:O13"/>
    <mergeCell ref="A5:O5"/>
    <mergeCell ref="B19:B20"/>
    <mergeCell ref="E19:I19"/>
    <mergeCell ref="A19:A20"/>
    <mergeCell ref="C19:C20"/>
    <mergeCell ref="D19:D20"/>
    <mergeCell ref="J19:O19"/>
    <mergeCell ref="A7:O7"/>
    <mergeCell ref="A8:O8"/>
    <mergeCell ref="A10:O10"/>
    <mergeCell ref="A11:O11"/>
    <mergeCell ref="A14:O14"/>
    <mergeCell ref="A15:O15"/>
    <mergeCell ref="A16:O16"/>
    <mergeCell ref="A9:O9"/>
    <mergeCell ref="A12:O12"/>
  </mergeCells>
  <pageMargins left="0.70866141732283472" right="0.70866141732283472" top="0.74803149606299213" bottom="0.74803149606299213" header="0.31496062992125984" footer="0.31496062992125984"/>
  <pageSetup paperSize="8" scale="67"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R62"/>
  <sheetViews>
    <sheetView view="pageBreakPreview" zoomScale="85" zoomScaleSheetLayoutView="85" workbookViewId="0">
      <selection activeCell="K26" sqref="K26"/>
    </sheetView>
  </sheetViews>
  <sheetFormatPr defaultRowHeight="15" x14ac:dyDescent="0.25"/>
  <cols>
    <col min="1" max="1" width="4.42578125" style="138" customWidth="1"/>
    <col min="2" max="2" width="49" style="137" customWidth="1"/>
    <col min="3" max="3" width="16.42578125" style="138" customWidth="1"/>
    <col min="4" max="4" width="13.28515625" style="138" customWidth="1"/>
    <col min="5" max="5" width="11.5703125" style="138" customWidth="1"/>
    <col min="6" max="6" width="12" style="138" customWidth="1"/>
    <col min="7" max="7" width="10.28515625" style="138" customWidth="1"/>
    <col min="8" max="8" width="9.7109375" style="138" customWidth="1"/>
    <col min="9" max="13" width="9.140625" style="138"/>
    <col min="14" max="14" width="15.5703125" style="138" customWidth="1"/>
    <col min="15" max="16384" width="9.140625" style="138"/>
  </cols>
  <sheetData>
    <row r="1" spans="2:18" s="7" customFormat="1" ht="18.75" customHeight="1" x14ac:dyDescent="0.2">
      <c r="B1" s="134"/>
      <c r="H1" s="26"/>
    </row>
    <row r="2" spans="2:18" s="7" customFormat="1" ht="18.75" customHeight="1" x14ac:dyDescent="0.3">
      <c r="B2" s="134"/>
      <c r="H2" s="11"/>
    </row>
    <row r="3" spans="2:18" s="7" customFormat="1" ht="18.75" x14ac:dyDescent="0.3">
      <c r="B3" s="135"/>
      <c r="H3" s="11"/>
    </row>
    <row r="4" spans="2:18" s="7" customFormat="1" ht="15.75" x14ac:dyDescent="0.2">
      <c r="B4" s="135"/>
    </row>
    <row r="5" spans="2:18" s="7" customFormat="1" ht="18.75" customHeight="1" x14ac:dyDescent="0.2">
      <c r="B5" s="314" t="s">
        <v>509</v>
      </c>
      <c r="C5" s="314"/>
      <c r="D5" s="314"/>
      <c r="E5" s="314"/>
      <c r="F5" s="314"/>
      <c r="G5" s="314"/>
      <c r="H5" s="314"/>
      <c r="I5" s="314"/>
      <c r="J5" s="314"/>
      <c r="K5" s="314"/>
      <c r="L5" s="314"/>
      <c r="M5" s="314"/>
      <c r="N5" s="314"/>
      <c r="O5" s="314"/>
      <c r="P5" s="314"/>
      <c r="Q5" s="86"/>
      <c r="R5" s="86"/>
    </row>
    <row r="6" spans="2:18" s="7" customFormat="1" ht="15.75" x14ac:dyDescent="0.2">
      <c r="B6" s="135"/>
    </row>
    <row r="7" spans="2:18" s="7" customFormat="1" ht="18.75" x14ac:dyDescent="0.2">
      <c r="B7" s="318" t="s">
        <v>9</v>
      </c>
      <c r="C7" s="318"/>
      <c r="D7" s="318"/>
      <c r="E7" s="318"/>
      <c r="F7" s="318"/>
      <c r="G7" s="318"/>
      <c r="H7" s="318"/>
      <c r="I7" s="318"/>
      <c r="J7" s="318"/>
      <c r="K7" s="318"/>
      <c r="L7" s="318"/>
      <c r="M7" s="318"/>
      <c r="N7" s="318"/>
      <c r="O7" s="318"/>
    </row>
    <row r="8" spans="2:18" s="7" customFormat="1" ht="18.75" x14ac:dyDescent="0.2">
      <c r="B8" s="133"/>
    </row>
    <row r="9" spans="2:18" s="7" customFormat="1" ht="18.75" customHeight="1" x14ac:dyDescent="0.2">
      <c r="B9" s="317" t="str">
        <f>'[3]2. Паспорт  ТП'!A8</f>
        <v>ГУП "РЭС"</v>
      </c>
      <c r="C9" s="317"/>
      <c r="D9" s="317"/>
      <c r="E9" s="317"/>
      <c r="F9" s="317"/>
      <c r="G9" s="317"/>
      <c r="H9" s="317"/>
      <c r="I9" s="317"/>
      <c r="J9" s="317"/>
      <c r="K9" s="317"/>
      <c r="L9" s="317"/>
      <c r="M9" s="317"/>
      <c r="N9" s="317"/>
      <c r="O9" s="317"/>
      <c r="P9" s="317"/>
    </row>
    <row r="10" spans="2:18" s="7" customFormat="1" ht="18.75" customHeight="1" x14ac:dyDescent="0.2">
      <c r="B10" s="315" t="s">
        <v>8</v>
      </c>
      <c r="C10" s="315"/>
      <c r="D10" s="315"/>
      <c r="E10" s="315"/>
      <c r="F10" s="315"/>
      <c r="G10" s="315"/>
      <c r="H10" s="315"/>
      <c r="I10" s="315"/>
      <c r="J10" s="315"/>
      <c r="K10" s="315"/>
      <c r="L10" s="315"/>
      <c r="M10" s="315"/>
      <c r="N10" s="315"/>
      <c r="O10" s="315"/>
    </row>
    <row r="11" spans="2:18" s="7" customFormat="1" ht="18.75" x14ac:dyDescent="0.2">
      <c r="B11" s="133"/>
    </row>
    <row r="12" spans="2:18" s="7" customFormat="1" ht="18.75" customHeight="1" x14ac:dyDescent="0.2">
      <c r="B12" s="317" t="s">
        <v>498</v>
      </c>
      <c r="C12" s="318"/>
      <c r="D12" s="318"/>
      <c r="E12" s="318"/>
      <c r="F12" s="318"/>
      <c r="G12" s="318"/>
      <c r="H12" s="318"/>
      <c r="I12" s="318"/>
      <c r="J12" s="318"/>
      <c r="K12" s="318"/>
      <c r="L12" s="318"/>
      <c r="M12" s="318"/>
      <c r="N12" s="318"/>
      <c r="O12" s="318"/>
      <c r="P12" s="318"/>
    </row>
    <row r="13" spans="2:18" s="7" customFormat="1" ht="18.75" customHeight="1" x14ac:dyDescent="0.2">
      <c r="B13" s="315" t="s">
        <v>7</v>
      </c>
      <c r="C13" s="315"/>
      <c r="D13" s="315"/>
      <c r="E13" s="315"/>
      <c r="F13" s="315"/>
      <c r="G13" s="315"/>
      <c r="H13" s="315"/>
      <c r="I13" s="315"/>
      <c r="J13" s="315"/>
      <c r="K13" s="315"/>
      <c r="L13" s="315"/>
      <c r="M13" s="315"/>
      <c r="N13" s="315"/>
      <c r="O13" s="315"/>
      <c r="P13" s="315"/>
    </row>
    <row r="14" spans="2:18" s="7" customFormat="1" ht="15.75" customHeight="1" x14ac:dyDescent="0.2">
      <c r="B14" s="136"/>
    </row>
    <row r="15" spans="2:18" s="2" customFormat="1" ht="24" customHeight="1" x14ac:dyDescent="0.2">
      <c r="B15" s="316" t="s">
        <v>499</v>
      </c>
      <c r="C15" s="316"/>
      <c r="D15" s="316"/>
      <c r="E15" s="316"/>
      <c r="F15" s="316"/>
      <c r="G15" s="316"/>
      <c r="H15" s="316"/>
      <c r="I15" s="316"/>
      <c r="J15" s="316"/>
      <c r="K15" s="316"/>
      <c r="L15" s="316"/>
      <c r="M15" s="316"/>
      <c r="N15" s="316"/>
      <c r="O15" s="316"/>
    </row>
    <row r="16" spans="2:18" s="2" customFormat="1" ht="15" customHeight="1" x14ac:dyDescent="0.2">
      <c r="B16" s="315" t="s">
        <v>6</v>
      </c>
      <c r="C16" s="315"/>
      <c r="D16" s="315"/>
      <c r="E16" s="315"/>
      <c r="F16" s="315"/>
      <c r="G16" s="315"/>
      <c r="H16" s="315"/>
      <c r="I16" s="315"/>
      <c r="J16" s="315"/>
      <c r="K16" s="315"/>
      <c r="L16" s="315"/>
      <c r="M16" s="315"/>
      <c r="N16" s="315"/>
      <c r="O16" s="315"/>
    </row>
    <row r="17" spans="2:17" s="2" customFormat="1" ht="15" customHeight="1" x14ac:dyDescent="0.2">
      <c r="B17" s="136"/>
    </row>
    <row r="18" spans="2:17" s="2" customFormat="1" ht="15" customHeight="1" x14ac:dyDescent="0.2">
      <c r="B18" s="317" t="s">
        <v>450</v>
      </c>
      <c r="C18" s="317"/>
      <c r="D18" s="317"/>
      <c r="E18" s="317"/>
      <c r="F18" s="317"/>
      <c r="G18" s="317"/>
      <c r="H18" s="317"/>
      <c r="I18" s="317"/>
      <c r="J18" s="317"/>
      <c r="K18" s="317"/>
      <c r="L18" s="317"/>
      <c r="M18" s="317"/>
      <c r="N18" s="317"/>
      <c r="O18" s="317"/>
    </row>
    <row r="19" spans="2:17" ht="18.75" x14ac:dyDescent="0.25">
      <c r="E19" s="139"/>
      <c r="F19" s="139"/>
      <c r="G19" s="139"/>
      <c r="H19" s="26"/>
    </row>
    <row r="20" spans="2:17" ht="15.75" x14ac:dyDescent="0.25">
      <c r="B20" s="140"/>
      <c r="C20" s="141"/>
      <c r="D20" s="142"/>
      <c r="E20" s="141"/>
      <c r="F20" s="141"/>
      <c r="G20" s="141"/>
      <c r="H20" s="141"/>
      <c r="I20" s="141"/>
    </row>
    <row r="21" spans="2:17" ht="14.25" customHeight="1" x14ac:dyDescent="0.25">
      <c r="B21" s="143" t="s">
        <v>221</v>
      </c>
      <c r="C21" s="144" t="s">
        <v>0</v>
      </c>
      <c r="D21" s="145"/>
      <c r="I21" s="146"/>
    </row>
    <row r="22" spans="2:17" ht="18.75" customHeight="1" x14ac:dyDescent="0.25">
      <c r="B22" s="147" t="s">
        <v>451</v>
      </c>
      <c r="C22" s="148">
        <v>1.76652111</v>
      </c>
      <c r="D22"/>
      <c r="E22"/>
      <c r="F22"/>
      <c r="G22"/>
      <c r="H22"/>
      <c r="I22"/>
      <c r="J22"/>
      <c r="K22"/>
      <c r="L22"/>
      <c r="M22"/>
    </row>
    <row r="23" spans="2:17" ht="22.5" customHeight="1" x14ac:dyDescent="0.25">
      <c r="B23" s="147" t="s">
        <v>452</v>
      </c>
      <c r="C23" s="148">
        <f>C22*0.012</f>
        <v>2.1198253319999999E-2</v>
      </c>
      <c r="D23"/>
      <c r="E23"/>
      <c r="F23"/>
      <c r="G23"/>
      <c r="H23"/>
      <c r="I23"/>
      <c r="J23"/>
      <c r="K23"/>
      <c r="L23"/>
      <c r="M23"/>
      <c r="Q23" s="138" t="s">
        <v>453</v>
      </c>
    </row>
    <row r="24" spans="2:17" ht="17.25" customHeight="1" x14ac:dyDescent="0.25">
      <c r="B24" s="147" t="s">
        <v>454</v>
      </c>
      <c r="C24" s="148">
        <f>C22*0.014</f>
        <v>2.473129554E-2</v>
      </c>
      <c r="D24"/>
      <c r="E24"/>
      <c r="F24"/>
      <c r="G24"/>
      <c r="H24"/>
      <c r="I24"/>
      <c r="J24"/>
      <c r="K24"/>
      <c r="L24"/>
      <c r="M24"/>
      <c r="Q24" s="138" t="s">
        <v>455</v>
      </c>
    </row>
    <row r="25" spans="2:17" ht="17.25" customHeight="1" x14ac:dyDescent="0.25">
      <c r="B25" s="147" t="s">
        <v>220</v>
      </c>
      <c r="C25" s="149">
        <f>VLOOKUP('[2]1. сводные данные'!C$22:E$22,'[2]аналитика эк. эф. (скрытый)'!B$6:L$27,7,0)</f>
        <v>12</v>
      </c>
      <c r="D25"/>
      <c r="E25"/>
      <c r="F25"/>
      <c r="G25"/>
      <c r="H25"/>
      <c r="I25"/>
      <c r="J25"/>
      <c r="K25"/>
      <c r="L25"/>
      <c r="M25"/>
    </row>
    <row r="26" spans="2:17" ht="17.25" customHeight="1" x14ac:dyDescent="0.25">
      <c r="B26" s="147" t="s">
        <v>456</v>
      </c>
      <c r="C26" s="148">
        <v>0</v>
      </c>
      <c r="D26"/>
      <c r="E26"/>
      <c r="F26"/>
      <c r="G26"/>
      <c r="H26"/>
      <c r="I26"/>
      <c r="J26"/>
      <c r="K26"/>
      <c r="L26"/>
      <c r="M26"/>
    </row>
    <row r="27" spans="2:17" ht="17.25" customHeight="1" x14ac:dyDescent="0.25">
      <c r="B27" s="147" t="s">
        <v>219</v>
      </c>
      <c r="C27" s="150">
        <v>1</v>
      </c>
      <c r="D27"/>
      <c r="E27"/>
      <c r="F27"/>
      <c r="G27"/>
      <c r="H27"/>
      <c r="I27"/>
      <c r="J27"/>
      <c r="K27"/>
      <c r="L27"/>
      <c r="M27"/>
    </row>
    <row r="28" spans="2:17" ht="21" customHeight="1" x14ac:dyDescent="0.25">
      <c r="B28" s="147" t="s">
        <v>218</v>
      </c>
      <c r="C28" s="151">
        <v>0.03</v>
      </c>
      <c r="D28" s="152"/>
      <c r="E28"/>
      <c r="F28"/>
      <c r="G28"/>
      <c r="H28"/>
      <c r="I28"/>
      <c r="J28"/>
      <c r="K28"/>
      <c r="L28"/>
      <c r="M28"/>
    </row>
    <row r="29" spans="2:17" ht="21" customHeight="1" x14ac:dyDescent="0.25">
      <c r="B29" s="153"/>
      <c r="C29" s="154"/>
      <c r="D29" s="155"/>
      <c r="E29" s="155"/>
      <c r="F29" s="155"/>
      <c r="G29" s="155"/>
      <c r="H29" s="155"/>
      <c r="I29" s="155"/>
      <c r="J29" s="155"/>
      <c r="K29" s="155"/>
      <c r="L29" s="155"/>
      <c r="M29" s="155"/>
    </row>
    <row r="30" spans="2:17" ht="15.75" customHeight="1" x14ac:dyDescent="0.25">
      <c r="B30" s="156" t="s">
        <v>457</v>
      </c>
      <c r="C30" s="157"/>
      <c r="D30" s="157">
        <v>2022</v>
      </c>
      <c r="E30" s="157">
        <v>2023</v>
      </c>
      <c r="F30" s="157">
        <v>2024</v>
      </c>
      <c r="G30" s="157">
        <v>2025</v>
      </c>
      <c r="H30" s="157">
        <v>2026</v>
      </c>
      <c r="I30" s="157">
        <v>2027</v>
      </c>
      <c r="J30" s="157">
        <v>2028</v>
      </c>
      <c r="K30" s="157">
        <v>2029</v>
      </c>
      <c r="L30" s="157">
        <v>2030</v>
      </c>
      <c r="M30" s="157">
        <v>2031</v>
      </c>
    </row>
    <row r="31" spans="2:17" ht="12" customHeight="1" x14ac:dyDescent="0.25">
      <c r="B31" s="147" t="s">
        <v>217</v>
      </c>
      <c r="C31" s="158"/>
      <c r="D31" s="148">
        <v>1</v>
      </c>
      <c r="E31" s="148">
        <v>1.0349999999999999</v>
      </c>
      <c r="F31" s="148">
        <v>1.034</v>
      </c>
      <c r="G31" s="148">
        <v>1.04</v>
      </c>
      <c r="H31" s="148">
        <v>1.04</v>
      </c>
      <c r="I31" s="148">
        <v>1.04</v>
      </c>
      <c r="J31" s="148">
        <v>1.04</v>
      </c>
      <c r="K31" s="148">
        <v>1.04</v>
      </c>
      <c r="L31" s="148">
        <v>1.04</v>
      </c>
      <c r="M31" s="148">
        <v>1.04</v>
      </c>
    </row>
    <row r="32" spans="2:17" ht="12" customHeight="1" x14ac:dyDescent="0.25">
      <c r="B32" s="147" t="s">
        <v>216</v>
      </c>
      <c r="C32" s="158"/>
      <c r="D32" s="148">
        <f>D31</f>
        <v>1</v>
      </c>
      <c r="E32" s="148">
        <f>E31</f>
        <v>1.0349999999999999</v>
      </c>
      <c r="F32" s="148">
        <f>E32*F31</f>
        <v>1.07019</v>
      </c>
      <c r="G32" s="148">
        <f>F32*G31</f>
        <v>1.1129975999999999</v>
      </c>
      <c r="H32" s="148">
        <f t="shared" ref="H32:L32" si="0">G32*H31</f>
        <v>1.1575175039999999</v>
      </c>
      <c r="I32" s="148">
        <f t="shared" si="0"/>
        <v>1.2038182041599998</v>
      </c>
      <c r="J32" s="148">
        <f t="shared" si="0"/>
        <v>1.2519709323263999</v>
      </c>
      <c r="K32" s="148">
        <f t="shared" si="0"/>
        <v>1.302049769619456</v>
      </c>
      <c r="L32" s="148">
        <f t="shared" si="0"/>
        <v>1.3541317604042342</v>
      </c>
      <c r="M32" s="148">
        <f>L32*M31</f>
        <v>1.4082970308204037</v>
      </c>
    </row>
    <row r="33" spans="2:17" ht="10.5" customHeight="1" x14ac:dyDescent="0.25">
      <c r="B33" s="153"/>
      <c r="C33" s="159"/>
      <c r="D33" s="155"/>
      <c r="E33" s="155"/>
      <c r="F33" s="155"/>
      <c r="G33" s="146"/>
    </row>
    <row r="34" spans="2:17" ht="18.75" customHeight="1" x14ac:dyDescent="0.25">
      <c r="B34" s="160" t="s">
        <v>458</v>
      </c>
      <c r="C34" s="161" t="s">
        <v>459</v>
      </c>
      <c r="D34" s="161">
        <f t="shared" ref="D34:M34" si="1">D30</f>
        <v>2022</v>
      </c>
      <c r="E34" s="161">
        <f t="shared" si="1"/>
        <v>2023</v>
      </c>
      <c r="F34" s="157">
        <f t="shared" si="1"/>
        <v>2024</v>
      </c>
      <c r="G34" s="157">
        <f t="shared" si="1"/>
        <v>2025</v>
      </c>
      <c r="H34" s="157">
        <f t="shared" si="1"/>
        <v>2026</v>
      </c>
      <c r="I34" s="157">
        <f t="shared" si="1"/>
        <v>2027</v>
      </c>
      <c r="J34" s="157">
        <f t="shared" si="1"/>
        <v>2028</v>
      </c>
      <c r="K34" s="157">
        <f t="shared" si="1"/>
        <v>2029</v>
      </c>
      <c r="L34" s="157">
        <f t="shared" si="1"/>
        <v>2030</v>
      </c>
      <c r="M34" s="157">
        <f t="shared" si="1"/>
        <v>2031</v>
      </c>
    </row>
    <row r="35" spans="2:17" s="168" customFormat="1" ht="21" customHeight="1" x14ac:dyDescent="0.25">
      <c r="B35" s="162" t="s">
        <v>460</v>
      </c>
      <c r="C35" s="163" t="s">
        <v>461</v>
      </c>
      <c r="D35" s="164">
        <f>C22*0.14</f>
        <v>0.24731295540000003</v>
      </c>
      <c r="E35" s="165">
        <f>$D$35*E32</f>
        <v>0.25596890883900003</v>
      </c>
      <c r="F35" s="165">
        <f>$D$35*F32</f>
        <v>0.26467185173952601</v>
      </c>
      <c r="G35" s="165">
        <f t="shared" ref="G35:M35" si="2">$D$35*G32</f>
        <v>0.27525872580910704</v>
      </c>
      <c r="H35" s="165">
        <f>$D$35*H32</f>
        <v>0.28626907484147135</v>
      </c>
      <c r="I35" s="165">
        <f t="shared" si="2"/>
        <v>0.29771983783513017</v>
      </c>
      <c r="J35" s="165">
        <f t="shared" si="2"/>
        <v>0.30962863134853541</v>
      </c>
      <c r="K35" s="165">
        <f t="shared" si="2"/>
        <v>0.32201377660247682</v>
      </c>
      <c r="L35" s="165">
        <f t="shared" si="2"/>
        <v>0.3348943276665759</v>
      </c>
      <c r="M35" s="165">
        <f t="shared" si="2"/>
        <v>0.34829010077323896</v>
      </c>
      <c r="N35" s="166"/>
      <c r="O35" s="167"/>
      <c r="P35" s="167"/>
    </row>
    <row r="36" spans="2:17" s="167" customFormat="1" ht="18.75" customHeight="1" x14ac:dyDescent="0.25">
      <c r="B36" s="169" t="s">
        <v>462</v>
      </c>
      <c r="C36" s="163" t="s">
        <v>461</v>
      </c>
      <c r="D36" s="164">
        <f>SUM(D37:D39)</f>
        <v>2.1198253319999999E-2</v>
      </c>
      <c r="E36" s="164">
        <f t="shared" ref="E36:M36" si="3">SUM(E37:E39)</f>
        <v>2.1940192186199997E-2</v>
      </c>
      <c r="F36" s="164">
        <f t="shared" si="3"/>
        <v>2.26861587205308E-2</v>
      </c>
      <c r="G36" s="164">
        <f t="shared" si="3"/>
        <v>2.3593605069352028E-2</v>
      </c>
      <c r="H36" s="164">
        <f t="shared" si="3"/>
        <v>2.453734927212611E-2</v>
      </c>
      <c r="I36" s="164">
        <f t="shared" si="3"/>
        <v>2.5518843243011152E-2</v>
      </c>
      <c r="J36" s="164">
        <f t="shared" si="3"/>
        <v>2.6539596972731599E-2</v>
      </c>
      <c r="K36" s="164">
        <f t="shared" si="3"/>
        <v>2.7601180851640865E-2</v>
      </c>
      <c r="L36" s="164">
        <f t="shared" si="3"/>
        <v>2.87052280857065E-2</v>
      </c>
      <c r="M36" s="164">
        <f t="shared" si="3"/>
        <v>2.9853437209134765E-2</v>
      </c>
    </row>
    <row r="37" spans="2:17" s="167" customFormat="1" ht="18.75" customHeight="1" x14ac:dyDescent="0.25">
      <c r="B37" s="147" t="s">
        <v>463</v>
      </c>
      <c r="C37" s="163" t="s">
        <v>461</v>
      </c>
      <c r="D37" s="148">
        <f>C23</f>
        <v>2.1198253319999999E-2</v>
      </c>
      <c r="E37" s="148">
        <f>$D$37*E32</f>
        <v>2.1940192186199997E-2</v>
      </c>
      <c r="F37" s="148">
        <f t="shared" ref="F37:M37" si="4">$D$37*F32</f>
        <v>2.26861587205308E-2</v>
      </c>
      <c r="G37" s="148">
        <f t="shared" si="4"/>
        <v>2.3593605069352028E-2</v>
      </c>
      <c r="H37" s="148">
        <f t="shared" si="4"/>
        <v>2.453734927212611E-2</v>
      </c>
      <c r="I37" s="148">
        <f t="shared" si="4"/>
        <v>2.5518843243011152E-2</v>
      </c>
      <c r="J37" s="148">
        <f t="shared" si="4"/>
        <v>2.6539596972731599E-2</v>
      </c>
      <c r="K37" s="148">
        <f t="shared" si="4"/>
        <v>2.7601180851640865E-2</v>
      </c>
      <c r="L37" s="148">
        <f t="shared" si="4"/>
        <v>2.87052280857065E-2</v>
      </c>
      <c r="M37" s="148">
        <f t="shared" si="4"/>
        <v>2.9853437209134765E-2</v>
      </c>
    </row>
    <row r="38" spans="2:17" ht="18.75" customHeight="1" x14ac:dyDescent="0.25">
      <c r="B38" s="147" t="s">
        <v>464</v>
      </c>
      <c r="C38" s="163" t="s">
        <v>461</v>
      </c>
      <c r="D38" s="148">
        <v>0</v>
      </c>
      <c r="E38" s="148">
        <f>$D$38*E32</f>
        <v>0</v>
      </c>
      <c r="F38" s="148">
        <f t="shared" ref="F38:M38" si="5">$D$38*F32</f>
        <v>0</v>
      </c>
      <c r="G38" s="148">
        <f t="shared" si="5"/>
        <v>0</v>
      </c>
      <c r="H38" s="148">
        <f t="shared" si="5"/>
        <v>0</v>
      </c>
      <c r="I38" s="148">
        <f t="shared" si="5"/>
        <v>0</v>
      </c>
      <c r="J38" s="148">
        <f t="shared" si="5"/>
        <v>0</v>
      </c>
      <c r="K38" s="148">
        <f t="shared" si="5"/>
        <v>0</v>
      </c>
      <c r="L38" s="148">
        <f t="shared" si="5"/>
        <v>0</v>
      </c>
      <c r="M38" s="148">
        <f t="shared" si="5"/>
        <v>0</v>
      </c>
      <c r="Q38" s="138" t="s">
        <v>465</v>
      </c>
    </row>
    <row r="39" spans="2:17" ht="15.75" customHeight="1" x14ac:dyDescent="0.25">
      <c r="B39" s="147" t="s">
        <v>466</v>
      </c>
      <c r="C39" s="163" t="s">
        <v>461</v>
      </c>
      <c r="D39" s="148">
        <f>C26</f>
        <v>0</v>
      </c>
      <c r="E39" s="148">
        <f>D39*E32</f>
        <v>0</v>
      </c>
      <c r="F39" s="148">
        <f t="shared" ref="F39:M39" si="6">E39*F32</f>
        <v>0</v>
      </c>
      <c r="G39" s="148">
        <f t="shared" si="6"/>
        <v>0</v>
      </c>
      <c r="H39" s="148">
        <f t="shared" si="6"/>
        <v>0</v>
      </c>
      <c r="I39" s="148">
        <f t="shared" si="6"/>
        <v>0</v>
      </c>
      <c r="J39" s="148">
        <f t="shared" si="6"/>
        <v>0</v>
      </c>
      <c r="K39" s="148">
        <f t="shared" si="6"/>
        <v>0</v>
      </c>
      <c r="L39" s="148">
        <f t="shared" si="6"/>
        <v>0</v>
      </c>
      <c r="M39" s="148">
        <f t="shared" si="6"/>
        <v>0</v>
      </c>
    </row>
    <row r="40" spans="2:17" ht="27.75" customHeight="1" x14ac:dyDescent="0.25">
      <c r="B40" s="170" t="s">
        <v>215</v>
      </c>
      <c r="C40" s="163" t="s">
        <v>461</v>
      </c>
      <c r="D40" s="171">
        <f>D35-D36</f>
        <v>0.22611470208000004</v>
      </c>
      <c r="E40" s="164">
        <f t="shared" ref="E40:M40" si="7">E35-E36</f>
        <v>0.23402871665280003</v>
      </c>
      <c r="F40" s="164">
        <f t="shared" si="7"/>
        <v>0.2419856930189952</v>
      </c>
      <c r="G40" s="164">
        <f t="shared" si="7"/>
        <v>0.251665120739755</v>
      </c>
      <c r="H40" s="164">
        <f t="shared" si="7"/>
        <v>0.26173172556934526</v>
      </c>
      <c r="I40" s="164">
        <f t="shared" si="7"/>
        <v>0.27220099459211899</v>
      </c>
      <c r="J40" s="164">
        <f t="shared" si="7"/>
        <v>0.28308903437580379</v>
      </c>
      <c r="K40" s="164">
        <f t="shared" si="7"/>
        <v>0.29441259575083595</v>
      </c>
      <c r="L40" s="164">
        <f t="shared" si="7"/>
        <v>0.30618909958086937</v>
      </c>
      <c r="M40" s="164">
        <f t="shared" si="7"/>
        <v>0.31843666356410422</v>
      </c>
    </row>
    <row r="41" spans="2:17" ht="20.25" customHeight="1" x14ac:dyDescent="0.25">
      <c r="B41" s="153"/>
      <c r="C41" s="159"/>
      <c r="D41" s="155"/>
      <c r="E41" s="155"/>
      <c r="F41" s="155"/>
      <c r="G41" s="172"/>
    </row>
    <row r="42" spans="2:17" ht="15" customHeight="1" x14ac:dyDescent="0.25">
      <c r="B42" s="336" t="s">
        <v>467</v>
      </c>
      <c r="C42" s="338" t="s">
        <v>459</v>
      </c>
      <c r="D42" s="340" t="s">
        <v>468</v>
      </c>
      <c r="E42" s="340"/>
      <c r="F42" s="340"/>
      <c r="G42" s="340"/>
      <c r="H42" s="340"/>
      <c r="I42" s="340"/>
      <c r="J42" s="340"/>
      <c r="K42" s="340"/>
      <c r="L42" s="340"/>
      <c r="M42" s="340"/>
    </row>
    <row r="43" spans="2:17" ht="15" customHeight="1" x14ac:dyDescent="0.25">
      <c r="B43" s="337"/>
      <c r="C43" s="339"/>
      <c r="D43" s="157">
        <v>1</v>
      </c>
      <c r="E43" s="157">
        <v>2</v>
      </c>
      <c r="F43" s="157">
        <v>3</v>
      </c>
      <c r="G43" s="157">
        <v>4</v>
      </c>
      <c r="H43" s="157">
        <v>5</v>
      </c>
      <c r="I43" s="157">
        <v>6</v>
      </c>
      <c r="J43" s="157">
        <v>7</v>
      </c>
      <c r="K43" s="157">
        <v>8</v>
      </c>
      <c r="L43" s="157">
        <v>9</v>
      </c>
      <c r="M43" s="157">
        <v>10</v>
      </c>
    </row>
    <row r="44" spans="2:17" s="174" customFormat="1" ht="29.25" customHeight="1" x14ac:dyDescent="0.25">
      <c r="B44" s="169" t="s">
        <v>215</v>
      </c>
      <c r="C44" s="173" t="s">
        <v>461</v>
      </c>
      <c r="D44" s="148">
        <f>D40</f>
        <v>0.22611470208000004</v>
      </c>
      <c r="E44" s="148">
        <f t="shared" ref="E44:M44" si="8">E40</f>
        <v>0.23402871665280003</v>
      </c>
      <c r="F44" s="148">
        <f t="shared" si="8"/>
        <v>0.2419856930189952</v>
      </c>
      <c r="G44" s="148">
        <f t="shared" si="8"/>
        <v>0.251665120739755</v>
      </c>
      <c r="H44" s="148">
        <f t="shared" si="8"/>
        <v>0.26173172556934526</v>
      </c>
      <c r="I44" s="148">
        <f t="shared" si="8"/>
        <v>0.27220099459211899</v>
      </c>
      <c r="J44" s="148">
        <f t="shared" si="8"/>
        <v>0.28308903437580379</v>
      </c>
      <c r="K44" s="148">
        <f t="shared" si="8"/>
        <v>0.29441259575083595</v>
      </c>
      <c r="L44" s="148">
        <f t="shared" si="8"/>
        <v>0.30618909958086937</v>
      </c>
      <c r="M44" s="148">
        <f t="shared" si="8"/>
        <v>0.31843666356410422</v>
      </c>
    </row>
    <row r="45" spans="2:17" s="174" customFormat="1" ht="21.75" customHeight="1" x14ac:dyDescent="0.25">
      <c r="B45" s="169" t="s">
        <v>469</v>
      </c>
      <c r="C45" s="149" t="s">
        <v>461</v>
      </c>
      <c r="D45" s="175">
        <f>-C22</f>
        <v>-1.76652111</v>
      </c>
      <c r="E45" s="175">
        <f>-'[2]1. сводные данные'!M47</f>
        <v>0</v>
      </c>
      <c r="F45" s="148"/>
      <c r="G45" s="176"/>
      <c r="H45" s="177"/>
      <c r="I45" s="177"/>
      <c r="J45" s="177"/>
      <c r="K45" s="177"/>
      <c r="L45" s="177"/>
      <c r="M45" s="177"/>
    </row>
    <row r="46" spans="2:17" s="174" customFormat="1" ht="19.5" customHeight="1" x14ac:dyDescent="0.25">
      <c r="B46" s="169" t="s">
        <v>470</v>
      </c>
      <c r="C46" s="149" t="s">
        <v>461</v>
      </c>
      <c r="D46" s="148">
        <f>SUM(D44:D45)</f>
        <v>-1.5404064079199999</v>
      </c>
      <c r="E46" s="148">
        <f t="shared" ref="E46:M46" si="9">SUM(E44:E45)</f>
        <v>0.23402871665280003</v>
      </c>
      <c r="F46" s="148">
        <f>SUM(F44:F45)</f>
        <v>0.2419856930189952</v>
      </c>
      <c r="G46" s="148">
        <f t="shared" si="9"/>
        <v>0.251665120739755</v>
      </c>
      <c r="H46" s="148">
        <f t="shared" si="9"/>
        <v>0.26173172556934526</v>
      </c>
      <c r="I46" s="148">
        <f t="shared" si="9"/>
        <v>0.27220099459211899</v>
      </c>
      <c r="J46" s="148">
        <f t="shared" si="9"/>
        <v>0.28308903437580379</v>
      </c>
      <c r="K46" s="148">
        <f t="shared" si="9"/>
        <v>0.29441259575083595</v>
      </c>
      <c r="L46" s="148">
        <f t="shared" si="9"/>
        <v>0.30618909958086937</v>
      </c>
      <c r="M46" s="148">
        <f t="shared" si="9"/>
        <v>0.31843666356410422</v>
      </c>
    </row>
    <row r="47" spans="2:17" s="174" customFormat="1" ht="21" customHeight="1" x14ac:dyDescent="0.25">
      <c r="B47" s="169" t="s">
        <v>471</v>
      </c>
      <c r="C47" s="149" t="s">
        <v>461</v>
      </c>
      <c r="D47" s="148">
        <f>D46</f>
        <v>-1.5404064079199999</v>
      </c>
      <c r="E47" s="148">
        <f>D47+E46</f>
        <v>-1.3063776912671998</v>
      </c>
      <c r="F47" s="148">
        <f>E47+F46</f>
        <v>-1.0643919982482046</v>
      </c>
      <c r="G47" s="148">
        <f t="shared" ref="G47:L47" si="10">F47+G46</f>
        <v>-0.81272687750844963</v>
      </c>
      <c r="H47" s="148">
        <f t="shared" si="10"/>
        <v>-0.55099515193910431</v>
      </c>
      <c r="I47" s="148">
        <f>H47+I46</f>
        <v>-0.27879415734698532</v>
      </c>
      <c r="J47" s="148">
        <f t="shared" si="10"/>
        <v>4.2948770288184779E-3</v>
      </c>
      <c r="K47" s="148">
        <f t="shared" si="10"/>
        <v>0.29870747277965443</v>
      </c>
      <c r="L47" s="148">
        <f t="shared" si="10"/>
        <v>0.60489657236052374</v>
      </c>
      <c r="M47" s="148">
        <f>L47+M46</f>
        <v>0.92333323592462802</v>
      </c>
    </row>
    <row r="48" spans="2:17" s="174" customFormat="1" ht="17.25" customHeight="1" x14ac:dyDescent="0.25">
      <c r="B48" s="147" t="s">
        <v>214</v>
      </c>
      <c r="C48" s="148"/>
      <c r="D48" s="148">
        <f>1/(1+$C$28)^(D43-1)</f>
        <v>1</v>
      </c>
      <c r="E48" s="148">
        <f>1/(1+$C$28)^(E43-1)</f>
        <v>0.970873786407767</v>
      </c>
      <c r="F48" s="148">
        <f t="shared" ref="F48:M48" si="11">1/(1+$C$28)^(F43-1)</f>
        <v>0.94259590913375435</v>
      </c>
      <c r="G48" s="148">
        <f t="shared" si="11"/>
        <v>0.91514165935315961</v>
      </c>
      <c r="H48" s="148">
        <f t="shared" si="11"/>
        <v>0.888487047915689</v>
      </c>
      <c r="I48" s="148">
        <f t="shared" si="11"/>
        <v>0.86260878438416411</v>
      </c>
      <c r="J48" s="148">
        <f t="shared" si="11"/>
        <v>0.83748425668365445</v>
      </c>
      <c r="K48" s="148">
        <f t="shared" si="11"/>
        <v>0.81309151134335378</v>
      </c>
      <c r="L48" s="148">
        <f t="shared" si="11"/>
        <v>0.78940923431393573</v>
      </c>
      <c r="M48" s="148">
        <f t="shared" si="11"/>
        <v>0.76641673234362695</v>
      </c>
    </row>
    <row r="49" spans="2:13" s="174" customFormat="1" ht="17.25" customHeight="1" x14ac:dyDescent="0.25">
      <c r="B49" s="169" t="s">
        <v>472</v>
      </c>
      <c r="C49" s="149" t="s">
        <v>461</v>
      </c>
      <c r="D49" s="148">
        <f>D46*D48</f>
        <v>-1.5404064079199999</v>
      </c>
      <c r="E49" s="148">
        <f>E46*E48</f>
        <v>0.2272123462648544</v>
      </c>
      <c r="F49" s="148">
        <f t="shared" ref="F49:M49" si="12">F46*F48</f>
        <v>0.22809472430860137</v>
      </c>
      <c r="G49" s="148">
        <f t="shared" si="12"/>
        <v>0.23030923619509266</v>
      </c>
      <c r="H49" s="148">
        <f t="shared" si="12"/>
        <v>0.23254524819698683</v>
      </c>
      <c r="I49" s="148">
        <f t="shared" si="12"/>
        <v>0.2348029690532682</v>
      </c>
      <c r="J49" s="148">
        <f t="shared" si="12"/>
        <v>0.23708260952951354</v>
      </c>
      <c r="K49" s="148">
        <f t="shared" si="12"/>
        <v>0.23938438243756704</v>
      </c>
      <c r="L49" s="148">
        <f t="shared" si="12"/>
        <v>0.2417085026554075</v>
      </c>
      <c r="M49" s="148">
        <f t="shared" si="12"/>
        <v>0.24405518714720764</v>
      </c>
    </row>
    <row r="50" spans="2:13" s="174" customFormat="1" ht="27" customHeight="1" x14ac:dyDescent="0.25">
      <c r="B50" s="169" t="s">
        <v>473</v>
      </c>
      <c r="C50" s="149" t="s">
        <v>461</v>
      </c>
      <c r="D50" s="148">
        <f>D48*D47</f>
        <v>-1.5404064079199999</v>
      </c>
      <c r="E50" s="148">
        <f>E48*E47</f>
        <v>-1.2683278555992232</v>
      </c>
      <c r="F50" s="148">
        <f t="shared" ref="F50:M50" si="13">F48*F47</f>
        <v>-1.0032915432634599</v>
      </c>
      <c r="G50" s="148">
        <f t="shared" si="13"/>
        <v>-0.74376022328399471</v>
      </c>
      <c r="H50" s="148">
        <f t="shared" si="13"/>
        <v>-0.48955205596223134</v>
      </c>
      <c r="I50" s="148">
        <f t="shared" si="13"/>
        <v>-0.24049028916249038</v>
      </c>
      <c r="J50" s="148">
        <f t="shared" si="13"/>
        <v>3.5968918960277451E-3</v>
      </c>
      <c r="K50" s="148">
        <f t="shared" si="13"/>
        <v>0.24287651049196293</v>
      </c>
      <c r="L50" s="148">
        <f t="shared" si="13"/>
        <v>0.47751094002624528</v>
      </c>
      <c r="M50" s="148">
        <f t="shared" si="13"/>
        <v>0.7076580415416206</v>
      </c>
    </row>
    <row r="51" spans="2:13" s="174" customFormat="1" ht="12.75" customHeight="1" x14ac:dyDescent="0.25">
      <c r="B51" s="178"/>
      <c r="C51" s="179"/>
      <c r="D51" s="179"/>
      <c r="E51" s="179"/>
      <c r="F51" s="179"/>
      <c r="G51" s="179"/>
      <c r="H51" s="179"/>
      <c r="I51" s="179"/>
      <c r="J51" s="179"/>
      <c r="K51" s="179"/>
      <c r="L51" s="179"/>
      <c r="M51" s="179"/>
    </row>
    <row r="52" spans="2:13" s="174" customFormat="1" ht="29.25" customHeight="1" x14ac:dyDescent="0.25">
      <c r="B52" s="180" t="s">
        <v>474</v>
      </c>
      <c r="C52" s="181" t="s">
        <v>459</v>
      </c>
      <c r="D52" s="181" t="s">
        <v>475</v>
      </c>
      <c r="E52" s="179"/>
      <c r="F52" s="179"/>
      <c r="G52" s="179"/>
      <c r="H52" s="179"/>
      <c r="I52" s="179"/>
      <c r="J52" s="179"/>
      <c r="K52" s="179"/>
      <c r="L52" s="179"/>
      <c r="M52" s="179"/>
    </row>
    <row r="53" spans="2:13" s="174" customFormat="1" ht="18" customHeight="1" x14ac:dyDescent="0.25">
      <c r="B53" s="169" t="s">
        <v>476</v>
      </c>
      <c r="C53" s="149" t="s">
        <v>461</v>
      </c>
      <c r="D53" s="149">
        <f>SUM(D49:M49)</f>
        <v>0.57478879786849912</v>
      </c>
      <c r="E53" s="182"/>
      <c r="F53" s="182"/>
      <c r="G53" s="183"/>
    </row>
    <row r="54" spans="2:13" s="174" customFormat="1" ht="16.5" customHeight="1" x14ac:dyDescent="0.25">
      <c r="B54" s="184" t="s">
        <v>213</v>
      </c>
      <c r="C54" s="150" t="s">
        <v>419</v>
      </c>
      <c r="D54" s="150">
        <f>IRR(D46:M46)</f>
        <v>9.9685044534684186E-2</v>
      </c>
      <c r="E54" s="182"/>
      <c r="F54" s="182"/>
      <c r="G54" s="183"/>
    </row>
    <row r="55" spans="2:13" s="174" customFormat="1" x14ac:dyDescent="0.25">
      <c r="B55" s="184" t="s">
        <v>477</v>
      </c>
      <c r="C55" s="173" t="s">
        <v>478</v>
      </c>
      <c r="D55" s="173">
        <f>IF(M47&lt;0,"не окупается",(COUNTIF(D47:M47,"&lt;0")+1))</f>
        <v>7</v>
      </c>
      <c r="E55" s="182"/>
      <c r="F55" s="182"/>
      <c r="G55" s="185"/>
    </row>
    <row r="56" spans="2:13" s="174" customFormat="1" ht="15.75" customHeight="1" x14ac:dyDescent="0.25">
      <c r="B56" s="169" t="s">
        <v>479</v>
      </c>
      <c r="C56" s="173" t="s">
        <v>478</v>
      </c>
      <c r="D56" s="173">
        <f>IF(M50&lt;0,"не окупается",(COUNTIF(D50:M50,"&lt;0")+1))</f>
        <v>7</v>
      </c>
      <c r="E56" s="182"/>
      <c r="F56" s="182"/>
      <c r="G56" s="186"/>
    </row>
    <row r="57" spans="2:13" ht="13.5" customHeight="1" x14ac:dyDescent="0.25">
      <c r="B57" s="187"/>
      <c r="C57" s="172"/>
      <c r="D57" s="172"/>
      <c r="E57" s="172"/>
      <c r="F57" s="172"/>
      <c r="G57" s="172"/>
      <c r="H57" s="172"/>
      <c r="I57" s="188"/>
    </row>
    <row r="58" spans="2:13" ht="21" customHeight="1" x14ac:dyDescent="0.25">
      <c r="B58" s="189"/>
      <c r="C58" s="146"/>
      <c r="D58" s="146"/>
      <c r="E58" s="146"/>
      <c r="F58" s="146"/>
      <c r="G58" s="146"/>
      <c r="H58" s="146"/>
      <c r="I58" s="188"/>
    </row>
    <row r="59" spans="2:13" ht="15" customHeight="1" x14ac:dyDescent="0.25">
      <c r="B59" s="334"/>
      <c r="C59" s="334"/>
      <c r="D59" s="334"/>
      <c r="E59" s="334"/>
      <c r="F59" s="334"/>
      <c r="G59" s="334"/>
      <c r="H59" s="334"/>
      <c r="I59" s="334"/>
      <c r="J59" s="334"/>
      <c r="K59" s="334"/>
      <c r="L59" s="334"/>
      <c r="M59" s="334"/>
    </row>
    <row r="60" spans="2:13" ht="21" customHeight="1" x14ac:dyDescent="0.25">
      <c r="B60" s="334"/>
      <c r="C60" s="334"/>
      <c r="D60" s="334"/>
      <c r="E60" s="334"/>
      <c r="F60" s="334"/>
      <c r="G60" s="334"/>
      <c r="H60" s="334"/>
      <c r="I60" s="334"/>
      <c r="J60" s="334"/>
      <c r="K60" s="334"/>
      <c r="L60" s="334"/>
      <c r="M60" s="334"/>
    </row>
    <row r="61" spans="2:13" ht="16.5" customHeight="1" x14ac:dyDescent="0.25">
      <c r="B61" s="334"/>
      <c r="C61" s="334"/>
      <c r="D61" s="334"/>
      <c r="E61" s="334"/>
      <c r="F61" s="334"/>
      <c r="G61" s="334"/>
      <c r="H61" s="334"/>
      <c r="I61" s="334"/>
      <c r="J61" s="334"/>
      <c r="K61" s="334"/>
      <c r="L61" s="334"/>
      <c r="M61" s="334"/>
    </row>
    <row r="62" spans="2:13" ht="18.75" customHeight="1" x14ac:dyDescent="0.25">
      <c r="B62" s="335"/>
      <c r="C62" s="335"/>
      <c r="D62" s="335"/>
      <c r="E62" s="335"/>
      <c r="F62" s="335"/>
      <c r="G62" s="335"/>
      <c r="H62" s="335"/>
      <c r="I62" s="335"/>
      <c r="J62" s="335"/>
      <c r="K62" s="335"/>
      <c r="L62" s="335"/>
      <c r="M62" s="335"/>
    </row>
  </sheetData>
  <mergeCells count="16">
    <mergeCell ref="B13:P13"/>
    <mergeCell ref="B5:P5"/>
    <mergeCell ref="B7:O7"/>
    <mergeCell ref="B9:P9"/>
    <mergeCell ref="B10:O10"/>
    <mergeCell ref="B12:P12"/>
    <mergeCell ref="B59:M59"/>
    <mergeCell ref="B60:M60"/>
    <mergeCell ref="B61:M61"/>
    <mergeCell ref="B62:M62"/>
    <mergeCell ref="B15:O15"/>
    <mergeCell ref="B16:O16"/>
    <mergeCell ref="B18:O18"/>
    <mergeCell ref="B42:B43"/>
    <mergeCell ref="C42:C43"/>
    <mergeCell ref="D42:M42"/>
  </mergeCells>
  <pageMargins left="1.1023622047244095" right="0.70866141732283472" top="0.39370078740157483" bottom="0.27559055118110237" header="0.19685039370078741" footer="0.15748031496062992"/>
  <pageSetup paperSize="8" scale="61"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R54"/>
  <sheetViews>
    <sheetView view="pageBreakPreview" zoomScale="60" workbookViewId="0">
      <selection activeCell="J24" sqref="J24"/>
    </sheetView>
  </sheetViews>
  <sheetFormatPr defaultRowHeight="15.75" x14ac:dyDescent="0.25"/>
  <cols>
    <col min="1" max="1" width="9.140625" style="35"/>
    <col min="2" max="2" width="37.7109375" style="35" customWidth="1"/>
    <col min="3" max="3" width="9.140625" style="35"/>
    <col min="4" max="4" width="12.85546875" style="35" customWidth="1"/>
    <col min="5" max="6" width="0" style="35" hidden="1" customWidth="1"/>
    <col min="7" max="7" width="11" style="35" customWidth="1"/>
    <col min="8" max="8" width="15.5703125" style="35" customWidth="1"/>
    <col min="9" max="10" width="18.28515625" style="35" customWidth="1"/>
    <col min="11" max="11" width="64.85546875" style="35" customWidth="1"/>
    <col min="12" max="12" width="32.28515625" style="35" customWidth="1"/>
    <col min="13" max="252" width="9.140625" style="35"/>
    <col min="253" max="253" width="37.7109375" style="35" customWidth="1"/>
    <col min="254" max="254" width="9.140625" style="35"/>
    <col min="255" max="255" width="12.85546875" style="35" customWidth="1"/>
    <col min="256" max="257" width="0" style="35" hidden="1" customWidth="1"/>
    <col min="258" max="258" width="18.28515625" style="35" customWidth="1"/>
    <col min="259" max="259" width="64.85546875" style="35" customWidth="1"/>
    <col min="260" max="263" width="9.140625" style="35"/>
    <col min="264" max="264" width="14.85546875" style="35" customWidth="1"/>
    <col min="265" max="508" width="9.140625" style="35"/>
    <col min="509" max="509" width="37.7109375" style="35" customWidth="1"/>
    <col min="510" max="510" width="9.140625" style="35"/>
    <col min="511" max="511" width="12.85546875" style="35" customWidth="1"/>
    <col min="512" max="513" width="0" style="35" hidden="1" customWidth="1"/>
    <col min="514" max="514" width="18.28515625" style="35" customWidth="1"/>
    <col min="515" max="515" width="64.85546875" style="35" customWidth="1"/>
    <col min="516" max="519" width="9.140625" style="35"/>
    <col min="520" max="520" width="14.85546875" style="35" customWidth="1"/>
    <col min="521" max="764" width="9.140625" style="35"/>
    <col min="765" max="765" width="37.7109375" style="35" customWidth="1"/>
    <col min="766" max="766" width="9.140625" style="35"/>
    <col min="767" max="767" width="12.85546875" style="35" customWidth="1"/>
    <col min="768" max="769" width="0" style="35" hidden="1" customWidth="1"/>
    <col min="770" max="770" width="18.28515625" style="35" customWidth="1"/>
    <col min="771" max="771" width="64.85546875" style="35" customWidth="1"/>
    <col min="772" max="775" width="9.140625" style="35"/>
    <col min="776" max="776" width="14.85546875" style="35" customWidth="1"/>
    <col min="777" max="1020" width="9.140625" style="35"/>
    <col min="1021" max="1021" width="37.7109375" style="35" customWidth="1"/>
    <col min="1022" max="1022" width="9.140625" style="35"/>
    <col min="1023" max="1023" width="12.85546875" style="35" customWidth="1"/>
    <col min="1024" max="1025" width="0" style="35" hidden="1" customWidth="1"/>
    <col min="1026" max="1026" width="18.28515625" style="35" customWidth="1"/>
    <col min="1027" max="1027" width="64.85546875" style="35" customWidth="1"/>
    <col min="1028" max="1031" width="9.140625" style="35"/>
    <col min="1032" max="1032" width="14.85546875" style="35" customWidth="1"/>
    <col min="1033" max="1276" width="9.140625" style="35"/>
    <col min="1277" max="1277" width="37.7109375" style="35" customWidth="1"/>
    <col min="1278" max="1278" width="9.140625" style="35"/>
    <col min="1279" max="1279" width="12.85546875" style="35" customWidth="1"/>
    <col min="1280" max="1281" width="0" style="35" hidden="1" customWidth="1"/>
    <col min="1282" max="1282" width="18.28515625" style="35" customWidth="1"/>
    <col min="1283" max="1283" width="64.85546875" style="35" customWidth="1"/>
    <col min="1284" max="1287" width="9.140625" style="35"/>
    <col min="1288" max="1288" width="14.85546875" style="35" customWidth="1"/>
    <col min="1289" max="1532" width="9.140625" style="35"/>
    <col min="1533" max="1533" width="37.7109375" style="35" customWidth="1"/>
    <col min="1534" max="1534" width="9.140625" style="35"/>
    <col min="1535" max="1535" width="12.85546875" style="35" customWidth="1"/>
    <col min="1536" max="1537" width="0" style="35" hidden="1" customWidth="1"/>
    <col min="1538" max="1538" width="18.28515625" style="35" customWidth="1"/>
    <col min="1539" max="1539" width="64.85546875" style="35" customWidth="1"/>
    <col min="1540" max="1543" width="9.140625" style="35"/>
    <col min="1544" max="1544" width="14.85546875" style="35" customWidth="1"/>
    <col min="1545" max="1788" width="9.140625" style="35"/>
    <col min="1789" max="1789" width="37.7109375" style="35" customWidth="1"/>
    <col min="1790" max="1790" width="9.140625" style="35"/>
    <col min="1791" max="1791" width="12.85546875" style="35" customWidth="1"/>
    <col min="1792" max="1793" width="0" style="35" hidden="1" customWidth="1"/>
    <col min="1794" max="1794" width="18.28515625" style="35" customWidth="1"/>
    <col min="1795" max="1795" width="64.85546875" style="35" customWidth="1"/>
    <col min="1796" max="1799" width="9.140625" style="35"/>
    <col min="1800" max="1800" width="14.85546875" style="35" customWidth="1"/>
    <col min="1801" max="2044" width="9.140625" style="35"/>
    <col min="2045" max="2045" width="37.7109375" style="35" customWidth="1"/>
    <col min="2046" max="2046" width="9.140625" style="35"/>
    <col min="2047" max="2047" width="12.85546875" style="35" customWidth="1"/>
    <col min="2048" max="2049" width="0" style="35" hidden="1" customWidth="1"/>
    <col min="2050" max="2050" width="18.28515625" style="35" customWidth="1"/>
    <col min="2051" max="2051" width="64.85546875" style="35" customWidth="1"/>
    <col min="2052" max="2055" width="9.140625" style="35"/>
    <col min="2056" max="2056" width="14.85546875" style="35" customWidth="1"/>
    <col min="2057" max="2300" width="9.140625" style="35"/>
    <col min="2301" max="2301" width="37.7109375" style="35" customWidth="1"/>
    <col min="2302" max="2302" width="9.140625" style="35"/>
    <col min="2303" max="2303" width="12.85546875" style="35" customWidth="1"/>
    <col min="2304" max="2305" width="0" style="35" hidden="1" customWidth="1"/>
    <col min="2306" max="2306" width="18.28515625" style="35" customWidth="1"/>
    <col min="2307" max="2307" width="64.85546875" style="35" customWidth="1"/>
    <col min="2308" max="2311" width="9.140625" style="35"/>
    <col min="2312" max="2312" width="14.85546875" style="35" customWidth="1"/>
    <col min="2313" max="2556" width="9.140625" style="35"/>
    <col min="2557" max="2557" width="37.7109375" style="35" customWidth="1"/>
    <col min="2558" max="2558" width="9.140625" style="35"/>
    <col min="2559" max="2559" width="12.85546875" style="35" customWidth="1"/>
    <col min="2560" max="2561" width="0" style="35" hidden="1" customWidth="1"/>
    <col min="2562" max="2562" width="18.28515625" style="35" customWidth="1"/>
    <col min="2563" max="2563" width="64.85546875" style="35" customWidth="1"/>
    <col min="2564" max="2567" width="9.140625" style="35"/>
    <col min="2568" max="2568" width="14.85546875" style="35" customWidth="1"/>
    <col min="2569" max="2812" width="9.140625" style="35"/>
    <col min="2813" max="2813" width="37.7109375" style="35" customWidth="1"/>
    <col min="2814" max="2814" width="9.140625" style="35"/>
    <col min="2815" max="2815" width="12.85546875" style="35" customWidth="1"/>
    <col min="2816" max="2817" width="0" style="35" hidden="1" customWidth="1"/>
    <col min="2818" max="2818" width="18.28515625" style="35" customWidth="1"/>
    <col min="2819" max="2819" width="64.85546875" style="35" customWidth="1"/>
    <col min="2820" max="2823" width="9.140625" style="35"/>
    <col min="2824" max="2824" width="14.85546875" style="35" customWidth="1"/>
    <col min="2825" max="3068" width="9.140625" style="35"/>
    <col min="3069" max="3069" width="37.7109375" style="35" customWidth="1"/>
    <col min="3070" max="3070" width="9.140625" style="35"/>
    <col min="3071" max="3071" width="12.85546875" style="35" customWidth="1"/>
    <col min="3072" max="3073" width="0" style="35" hidden="1" customWidth="1"/>
    <col min="3074" max="3074" width="18.28515625" style="35" customWidth="1"/>
    <col min="3075" max="3075" width="64.85546875" style="35" customWidth="1"/>
    <col min="3076" max="3079" width="9.140625" style="35"/>
    <col min="3080" max="3080" width="14.85546875" style="35" customWidth="1"/>
    <col min="3081" max="3324" width="9.140625" style="35"/>
    <col min="3325" max="3325" width="37.7109375" style="35" customWidth="1"/>
    <col min="3326" max="3326" width="9.140625" style="35"/>
    <col min="3327" max="3327" width="12.85546875" style="35" customWidth="1"/>
    <col min="3328" max="3329" width="0" style="35" hidden="1" customWidth="1"/>
    <col min="3330" max="3330" width="18.28515625" style="35" customWidth="1"/>
    <col min="3331" max="3331" width="64.85546875" style="35" customWidth="1"/>
    <col min="3332" max="3335" width="9.140625" style="35"/>
    <col min="3336" max="3336" width="14.85546875" style="35" customWidth="1"/>
    <col min="3337" max="3580" width="9.140625" style="35"/>
    <col min="3581" max="3581" width="37.7109375" style="35" customWidth="1"/>
    <col min="3582" max="3582" width="9.140625" style="35"/>
    <col min="3583" max="3583" width="12.85546875" style="35" customWidth="1"/>
    <col min="3584" max="3585" width="0" style="35" hidden="1" customWidth="1"/>
    <col min="3586" max="3586" width="18.28515625" style="35" customWidth="1"/>
    <col min="3587" max="3587" width="64.85546875" style="35" customWidth="1"/>
    <col min="3588" max="3591" width="9.140625" style="35"/>
    <col min="3592" max="3592" width="14.85546875" style="35" customWidth="1"/>
    <col min="3593" max="3836" width="9.140625" style="35"/>
    <col min="3837" max="3837" width="37.7109375" style="35" customWidth="1"/>
    <col min="3838" max="3838" width="9.140625" style="35"/>
    <col min="3839" max="3839" width="12.85546875" style="35" customWidth="1"/>
    <col min="3840" max="3841" width="0" style="35" hidden="1" customWidth="1"/>
    <col min="3842" max="3842" width="18.28515625" style="35" customWidth="1"/>
    <col min="3843" max="3843" width="64.85546875" style="35" customWidth="1"/>
    <col min="3844" max="3847" width="9.140625" style="35"/>
    <col min="3848" max="3848" width="14.85546875" style="35" customWidth="1"/>
    <col min="3849" max="4092" width="9.140625" style="35"/>
    <col min="4093" max="4093" width="37.7109375" style="35" customWidth="1"/>
    <col min="4094" max="4094" width="9.140625" style="35"/>
    <col min="4095" max="4095" width="12.85546875" style="35" customWidth="1"/>
    <col min="4096" max="4097" width="0" style="35" hidden="1" customWidth="1"/>
    <col min="4098" max="4098" width="18.28515625" style="35" customWidth="1"/>
    <col min="4099" max="4099" width="64.85546875" style="35" customWidth="1"/>
    <col min="4100" max="4103" width="9.140625" style="35"/>
    <col min="4104" max="4104" width="14.85546875" style="35" customWidth="1"/>
    <col min="4105" max="4348" width="9.140625" style="35"/>
    <col min="4349" max="4349" width="37.7109375" style="35" customWidth="1"/>
    <col min="4350" max="4350" width="9.140625" style="35"/>
    <col min="4351" max="4351" width="12.85546875" style="35" customWidth="1"/>
    <col min="4352" max="4353" width="0" style="35" hidden="1" customWidth="1"/>
    <col min="4354" max="4354" width="18.28515625" style="35" customWidth="1"/>
    <col min="4355" max="4355" width="64.85546875" style="35" customWidth="1"/>
    <col min="4356" max="4359" width="9.140625" style="35"/>
    <col min="4360" max="4360" width="14.85546875" style="35" customWidth="1"/>
    <col min="4361" max="4604" width="9.140625" style="35"/>
    <col min="4605" max="4605" width="37.7109375" style="35" customWidth="1"/>
    <col min="4606" max="4606" width="9.140625" style="35"/>
    <col min="4607" max="4607" width="12.85546875" style="35" customWidth="1"/>
    <col min="4608" max="4609" width="0" style="35" hidden="1" customWidth="1"/>
    <col min="4610" max="4610" width="18.28515625" style="35" customWidth="1"/>
    <col min="4611" max="4611" width="64.85546875" style="35" customWidth="1"/>
    <col min="4612" max="4615" width="9.140625" style="35"/>
    <col min="4616" max="4616" width="14.85546875" style="35" customWidth="1"/>
    <col min="4617" max="4860" width="9.140625" style="35"/>
    <col min="4861" max="4861" width="37.7109375" style="35" customWidth="1"/>
    <col min="4862" max="4862" width="9.140625" style="35"/>
    <col min="4863" max="4863" width="12.85546875" style="35" customWidth="1"/>
    <col min="4864" max="4865" width="0" style="35" hidden="1" customWidth="1"/>
    <col min="4866" max="4866" width="18.28515625" style="35" customWidth="1"/>
    <col min="4867" max="4867" width="64.85546875" style="35" customWidth="1"/>
    <col min="4868" max="4871" width="9.140625" style="35"/>
    <col min="4872" max="4872" width="14.85546875" style="35" customWidth="1"/>
    <col min="4873" max="5116" width="9.140625" style="35"/>
    <col min="5117" max="5117" width="37.7109375" style="35" customWidth="1"/>
    <col min="5118" max="5118" width="9.140625" style="35"/>
    <col min="5119" max="5119" width="12.85546875" style="35" customWidth="1"/>
    <col min="5120" max="5121" width="0" style="35" hidden="1" customWidth="1"/>
    <col min="5122" max="5122" width="18.28515625" style="35" customWidth="1"/>
    <col min="5123" max="5123" width="64.85546875" style="35" customWidth="1"/>
    <col min="5124" max="5127" width="9.140625" style="35"/>
    <col min="5128" max="5128" width="14.85546875" style="35" customWidth="1"/>
    <col min="5129" max="5372" width="9.140625" style="35"/>
    <col min="5373" max="5373" width="37.7109375" style="35" customWidth="1"/>
    <col min="5374" max="5374" width="9.140625" style="35"/>
    <col min="5375" max="5375" width="12.85546875" style="35" customWidth="1"/>
    <col min="5376" max="5377" width="0" style="35" hidden="1" customWidth="1"/>
    <col min="5378" max="5378" width="18.28515625" style="35" customWidth="1"/>
    <col min="5379" max="5379" width="64.85546875" style="35" customWidth="1"/>
    <col min="5380" max="5383" width="9.140625" style="35"/>
    <col min="5384" max="5384" width="14.85546875" style="35" customWidth="1"/>
    <col min="5385" max="5628" width="9.140625" style="35"/>
    <col min="5629" max="5629" width="37.7109375" style="35" customWidth="1"/>
    <col min="5630" max="5630" width="9.140625" style="35"/>
    <col min="5631" max="5631" width="12.85546875" style="35" customWidth="1"/>
    <col min="5632" max="5633" width="0" style="35" hidden="1" customWidth="1"/>
    <col min="5634" max="5634" width="18.28515625" style="35" customWidth="1"/>
    <col min="5635" max="5635" width="64.85546875" style="35" customWidth="1"/>
    <col min="5636" max="5639" width="9.140625" style="35"/>
    <col min="5640" max="5640" width="14.85546875" style="35" customWidth="1"/>
    <col min="5641" max="5884" width="9.140625" style="35"/>
    <col min="5885" max="5885" width="37.7109375" style="35" customWidth="1"/>
    <col min="5886" max="5886" width="9.140625" style="35"/>
    <col min="5887" max="5887" width="12.85546875" style="35" customWidth="1"/>
    <col min="5888" max="5889" width="0" style="35" hidden="1" customWidth="1"/>
    <col min="5890" max="5890" width="18.28515625" style="35" customWidth="1"/>
    <col min="5891" max="5891" width="64.85546875" style="35" customWidth="1"/>
    <col min="5892" max="5895" width="9.140625" style="35"/>
    <col min="5896" max="5896" width="14.85546875" style="35" customWidth="1"/>
    <col min="5897" max="6140" width="9.140625" style="35"/>
    <col min="6141" max="6141" width="37.7109375" style="35" customWidth="1"/>
    <col min="6142" max="6142" width="9.140625" style="35"/>
    <col min="6143" max="6143" width="12.85546875" style="35" customWidth="1"/>
    <col min="6144" max="6145" width="0" style="35" hidden="1" customWidth="1"/>
    <col min="6146" max="6146" width="18.28515625" style="35" customWidth="1"/>
    <col min="6147" max="6147" width="64.85546875" style="35" customWidth="1"/>
    <col min="6148" max="6151" width="9.140625" style="35"/>
    <col min="6152" max="6152" width="14.85546875" style="35" customWidth="1"/>
    <col min="6153" max="6396" width="9.140625" style="35"/>
    <col min="6397" max="6397" width="37.7109375" style="35" customWidth="1"/>
    <col min="6398" max="6398" width="9.140625" style="35"/>
    <col min="6399" max="6399" width="12.85546875" style="35" customWidth="1"/>
    <col min="6400" max="6401" width="0" style="35" hidden="1" customWidth="1"/>
    <col min="6402" max="6402" width="18.28515625" style="35" customWidth="1"/>
    <col min="6403" max="6403" width="64.85546875" style="35" customWidth="1"/>
    <col min="6404" max="6407" width="9.140625" style="35"/>
    <col min="6408" max="6408" width="14.85546875" style="35" customWidth="1"/>
    <col min="6409" max="6652" width="9.140625" style="35"/>
    <col min="6653" max="6653" width="37.7109375" style="35" customWidth="1"/>
    <col min="6654" max="6654" width="9.140625" style="35"/>
    <col min="6655" max="6655" width="12.85546875" style="35" customWidth="1"/>
    <col min="6656" max="6657" width="0" style="35" hidden="1" customWidth="1"/>
    <col min="6658" max="6658" width="18.28515625" style="35" customWidth="1"/>
    <col min="6659" max="6659" width="64.85546875" style="35" customWidth="1"/>
    <col min="6660" max="6663" width="9.140625" style="35"/>
    <col min="6664" max="6664" width="14.85546875" style="35" customWidth="1"/>
    <col min="6665" max="6908" width="9.140625" style="35"/>
    <col min="6909" max="6909" width="37.7109375" style="35" customWidth="1"/>
    <col min="6910" max="6910" width="9.140625" style="35"/>
    <col min="6911" max="6911" width="12.85546875" style="35" customWidth="1"/>
    <col min="6912" max="6913" width="0" style="35" hidden="1" customWidth="1"/>
    <col min="6914" max="6914" width="18.28515625" style="35" customWidth="1"/>
    <col min="6915" max="6915" width="64.85546875" style="35" customWidth="1"/>
    <col min="6916" max="6919" width="9.140625" style="35"/>
    <col min="6920" max="6920" width="14.85546875" style="35" customWidth="1"/>
    <col min="6921" max="7164" width="9.140625" style="35"/>
    <col min="7165" max="7165" width="37.7109375" style="35" customWidth="1"/>
    <col min="7166" max="7166" width="9.140625" style="35"/>
    <col min="7167" max="7167" width="12.85546875" style="35" customWidth="1"/>
    <col min="7168" max="7169" width="0" style="35" hidden="1" customWidth="1"/>
    <col min="7170" max="7170" width="18.28515625" style="35" customWidth="1"/>
    <col min="7171" max="7171" width="64.85546875" style="35" customWidth="1"/>
    <col min="7172" max="7175" width="9.140625" style="35"/>
    <col min="7176" max="7176" width="14.85546875" style="35" customWidth="1"/>
    <col min="7177" max="7420" width="9.140625" style="35"/>
    <col min="7421" max="7421" width="37.7109375" style="35" customWidth="1"/>
    <col min="7422" max="7422" width="9.140625" style="35"/>
    <col min="7423" max="7423" width="12.85546875" style="35" customWidth="1"/>
    <col min="7424" max="7425" width="0" style="35" hidden="1" customWidth="1"/>
    <col min="7426" max="7426" width="18.28515625" style="35" customWidth="1"/>
    <col min="7427" max="7427" width="64.85546875" style="35" customWidth="1"/>
    <col min="7428" max="7431" width="9.140625" style="35"/>
    <col min="7432" max="7432" width="14.85546875" style="35" customWidth="1"/>
    <col min="7433" max="7676" width="9.140625" style="35"/>
    <col min="7677" max="7677" width="37.7109375" style="35" customWidth="1"/>
    <col min="7678" max="7678" width="9.140625" style="35"/>
    <col min="7679" max="7679" width="12.85546875" style="35" customWidth="1"/>
    <col min="7680" max="7681" width="0" style="35" hidden="1" customWidth="1"/>
    <col min="7682" max="7682" width="18.28515625" style="35" customWidth="1"/>
    <col min="7683" max="7683" width="64.85546875" style="35" customWidth="1"/>
    <col min="7684" max="7687" width="9.140625" style="35"/>
    <col min="7688" max="7688" width="14.85546875" style="35" customWidth="1"/>
    <col min="7689" max="7932" width="9.140625" style="35"/>
    <col min="7933" max="7933" width="37.7109375" style="35" customWidth="1"/>
    <col min="7934" max="7934" width="9.140625" style="35"/>
    <col min="7935" max="7935" width="12.85546875" style="35" customWidth="1"/>
    <col min="7936" max="7937" width="0" style="35" hidden="1" customWidth="1"/>
    <col min="7938" max="7938" width="18.28515625" style="35" customWidth="1"/>
    <col min="7939" max="7939" width="64.85546875" style="35" customWidth="1"/>
    <col min="7940" max="7943" width="9.140625" style="35"/>
    <col min="7944" max="7944" width="14.85546875" style="35" customWidth="1"/>
    <col min="7945" max="8188" width="9.140625" style="35"/>
    <col min="8189" max="8189" width="37.7109375" style="35" customWidth="1"/>
    <col min="8190" max="8190" width="9.140625" style="35"/>
    <col min="8191" max="8191" width="12.85546875" style="35" customWidth="1"/>
    <col min="8192" max="8193" width="0" style="35" hidden="1" customWidth="1"/>
    <col min="8194" max="8194" width="18.28515625" style="35" customWidth="1"/>
    <col min="8195" max="8195" width="64.85546875" style="35" customWidth="1"/>
    <col min="8196" max="8199" width="9.140625" style="35"/>
    <col min="8200" max="8200" width="14.85546875" style="35" customWidth="1"/>
    <col min="8201" max="8444" width="9.140625" style="35"/>
    <col min="8445" max="8445" width="37.7109375" style="35" customWidth="1"/>
    <col min="8446" max="8446" width="9.140625" style="35"/>
    <col min="8447" max="8447" width="12.85546875" style="35" customWidth="1"/>
    <col min="8448" max="8449" width="0" style="35" hidden="1" customWidth="1"/>
    <col min="8450" max="8450" width="18.28515625" style="35" customWidth="1"/>
    <col min="8451" max="8451" width="64.85546875" style="35" customWidth="1"/>
    <col min="8452" max="8455" width="9.140625" style="35"/>
    <col min="8456" max="8456" width="14.85546875" style="35" customWidth="1"/>
    <col min="8457" max="8700" width="9.140625" style="35"/>
    <col min="8701" max="8701" width="37.7109375" style="35" customWidth="1"/>
    <col min="8702" max="8702" width="9.140625" style="35"/>
    <col min="8703" max="8703" width="12.85546875" style="35" customWidth="1"/>
    <col min="8704" max="8705" width="0" style="35" hidden="1" customWidth="1"/>
    <col min="8706" max="8706" width="18.28515625" style="35" customWidth="1"/>
    <col min="8707" max="8707" width="64.85546875" style="35" customWidth="1"/>
    <col min="8708" max="8711" width="9.140625" style="35"/>
    <col min="8712" max="8712" width="14.85546875" style="35" customWidth="1"/>
    <col min="8713" max="8956" width="9.140625" style="35"/>
    <col min="8957" max="8957" width="37.7109375" style="35" customWidth="1"/>
    <col min="8958" max="8958" width="9.140625" style="35"/>
    <col min="8959" max="8959" width="12.85546875" style="35" customWidth="1"/>
    <col min="8960" max="8961" width="0" style="35" hidden="1" customWidth="1"/>
    <col min="8962" max="8962" width="18.28515625" style="35" customWidth="1"/>
    <col min="8963" max="8963" width="64.85546875" style="35" customWidth="1"/>
    <col min="8964" max="8967" width="9.140625" style="35"/>
    <col min="8968" max="8968" width="14.85546875" style="35" customWidth="1"/>
    <col min="8969" max="9212" width="9.140625" style="35"/>
    <col min="9213" max="9213" width="37.7109375" style="35" customWidth="1"/>
    <col min="9214" max="9214" width="9.140625" style="35"/>
    <col min="9215" max="9215" width="12.85546875" style="35" customWidth="1"/>
    <col min="9216" max="9217" width="0" style="35" hidden="1" customWidth="1"/>
    <col min="9218" max="9218" width="18.28515625" style="35" customWidth="1"/>
    <col min="9219" max="9219" width="64.85546875" style="35" customWidth="1"/>
    <col min="9220" max="9223" width="9.140625" style="35"/>
    <col min="9224" max="9224" width="14.85546875" style="35" customWidth="1"/>
    <col min="9225" max="9468" width="9.140625" style="35"/>
    <col min="9469" max="9469" width="37.7109375" style="35" customWidth="1"/>
    <col min="9470" max="9470" width="9.140625" style="35"/>
    <col min="9471" max="9471" width="12.85546875" style="35" customWidth="1"/>
    <col min="9472" max="9473" width="0" style="35" hidden="1" customWidth="1"/>
    <col min="9474" max="9474" width="18.28515625" style="35" customWidth="1"/>
    <col min="9475" max="9475" width="64.85546875" style="35" customWidth="1"/>
    <col min="9476" max="9479" width="9.140625" style="35"/>
    <col min="9480" max="9480" width="14.85546875" style="35" customWidth="1"/>
    <col min="9481" max="9724" width="9.140625" style="35"/>
    <col min="9725" max="9725" width="37.7109375" style="35" customWidth="1"/>
    <col min="9726" max="9726" width="9.140625" style="35"/>
    <col min="9727" max="9727" width="12.85546875" style="35" customWidth="1"/>
    <col min="9728" max="9729" width="0" style="35" hidden="1" customWidth="1"/>
    <col min="9730" max="9730" width="18.28515625" style="35" customWidth="1"/>
    <col min="9731" max="9731" width="64.85546875" style="35" customWidth="1"/>
    <col min="9732" max="9735" width="9.140625" style="35"/>
    <col min="9736" max="9736" width="14.85546875" style="35" customWidth="1"/>
    <col min="9737" max="9980" width="9.140625" style="35"/>
    <col min="9981" max="9981" width="37.7109375" style="35" customWidth="1"/>
    <col min="9982" max="9982" width="9.140625" style="35"/>
    <col min="9983" max="9983" width="12.85546875" style="35" customWidth="1"/>
    <col min="9984" max="9985" width="0" style="35" hidden="1" customWidth="1"/>
    <col min="9986" max="9986" width="18.28515625" style="35" customWidth="1"/>
    <col min="9987" max="9987" width="64.85546875" style="35" customWidth="1"/>
    <col min="9988" max="9991" width="9.140625" style="35"/>
    <col min="9992" max="9992" width="14.85546875" style="35" customWidth="1"/>
    <col min="9993" max="10236" width="9.140625" style="35"/>
    <col min="10237" max="10237" width="37.7109375" style="35" customWidth="1"/>
    <col min="10238" max="10238" width="9.140625" style="35"/>
    <col min="10239" max="10239" width="12.85546875" style="35" customWidth="1"/>
    <col min="10240" max="10241" width="0" style="35" hidden="1" customWidth="1"/>
    <col min="10242" max="10242" width="18.28515625" style="35" customWidth="1"/>
    <col min="10243" max="10243" width="64.85546875" style="35" customWidth="1"/>
    <col min="10244" max="10247" width="9.140625" style="35"/>
    <col min="10248" max="10248" width="14.85546875" style="35" customWidth="1"/>
    <col min="10249" max="10492" width="9.140625" style="35"/>
    <col min="10493" max="10493" width="37.7109375" style="35" customWidth="1"/>
    <col min="10494" max="10494" width="9.140625" style="35"/>
    <col min="10495" max="10495" width="12.85546875" style="35" customWidth="1"/>
    <col min="10496" max="10497" width="0" style="35" hidden="1" customWidth="1"/>
    <col min="10498" max="10498" width="18.28515625" style="35" customWidth="1"/>
    <col min="10499" max="10499" width="64.85546875" style="35" customWidth="1"/>
    <col min="10500" max="10503" width="9.140625" style="35"/>
    <col min="10504" max="10504" width="14.85546875" style="35" customWidth="1"/>
    <col min="10505" max="10748" width="9.140625" style="35"/>
    <col min="10749" max="10749" width="37.7109375" style="35" customWidth="1"/>
    <col min="10750" max="10750" width="9.140625" style="35"/>
    <col min="10751" max="10751" width="12.85546875" style="35" customWidth="1"/>
    <col min="10752" max="10753" width="0" style="35" hidden="1" customWidth="1"/>
    <col min="10754" max="10754" width="18.28515625" style="35" customWidth="1"/>
    <col min="10755" max="10755" width="64.85546875" style="35" customWidth="1"/>
    <col min="10756" max="10759" width="9.140625" style="35"/>
    <col min="10760" max="10760" width="14.85546875" style="35" customWidth="1"/>
    <col min="10761" max="11004" width="9.140625" style="35"/>
    <col min="11005" max="11005" width="37.7109375" style="35" customWidth="1"/>
    <col min="11006" max="11006" width="9.140625" style="35"/>
    <col min="11007" max="11007" width="12.85546875" style="35" customWidth="1"/>
    <col min="11008" max="11009" width="0" style="35" hidden="1" customWidth="1"/>
    <col min="11010" max="11010" width="18.28515625" style="35" customWidth="1"/>
    <col min="11011" max="11011" width="64.85546875" style="35" customWidth="1"/>
    <col min="11012" max="11015" width="9.140625" style="35"/>
    <col min="11016" max="11016" width="14.85546875" style="35" customWidth="1"/>
    <col min="11017" max="11260" width="9.140625" style="35"/>
    <col min="11261" max="11261" width="37.7109375" style="35" customWidth="1"/>
    <col min="11262" max="11262" width="9.140625" style="35"/>
    <col min="11263" max="11263" width="12.85546875" style="35" customWidth="1"/>
    <col min="11264" max="11265" width="0" style="35" hidden="1" customWidth="1"/>
    <col min="11266" max="11266" width="18.28515625" style="35" customWidth="1"/>
    <col min="11267" max="11267" width="64.85546875" style="35" customWidth="1"/>
    <col min="11268" max="11271" width="9.140625" style="35"/>
    <col min="11272" max="11272" width="14.85546875" style="35" customWidth="1"/>
    <col min="11273" max="11516" width="9.140625" style="35"/>
    <col min="11517" max="11517" width="37.7109375" style="35" customWidth="1"/>
    <col min="11518" max="11518" width="9.140625" style="35"/>
    <col min="11519" max="11519" width="12.85546875" style="35" customWidth="1"/>
    <col min="11520" max="11521" width="0" style="35" hidden="1" customWidth="1"/>
    <col min="11522" max="11522" width="18.28515625" style="35" customWidth="1"/>
    <col min="11523" max="11523" width="64.85546875" style="35" customWidth="1"/>
    <col min="11524" max="11527" width="9.140625" style="35"/>
    <col min="11528" max="11528" width="14.85546875" style="35" customWidth="1"/>
    <col min="11529" max="11772" width="9.140625" style="35"/>
    <col min="11773" max="11773" width="37.7109375" style="35" customWidth="1"/>
    <col min="11774" max="11774" width="9.140625" style="35"/>
    <col min="11775" max="11775" width="12.85546875" style="35" customWidth="1"/>
    <col min="11776" max="11777" width="0" style="35" hidden="1" customWidth="1"/>
    <col min="11778" max="11778" width="18.28515625" style="35" customWidth="1"/>
    <col min="11779" max="11779" width="64.85546875" style="35" customWidth="1"/>
    <col min="11780" max="11783" width="9.140625" style="35"/>
    <col min="11784" max="11784" width="14.85546875" style="35" customWidth="1"/>
    <col min="11785" max="12028" width="9.140625" style="35"/>
    <col min="12029" max="12029" width="37.7109375" style="35" customWidth="1"/>
    <col min="12030" max="12030" width="9.140625" style="35"/>
    <col min="12031" max="12031" width="12.85546875" style="35" customWidth="1"/>
    <col min="12032" max="12033" width="0" style="35" hidden="1" customWidth="1"/>
    <col min="12034" max="12034" width="18.28515625" style="35" customWidth="1"/>
    <col min="12035" max="12035" width="64.85546875" style="35" customWidth="1"/>
    <col min="12036" max="12039" width="9.140625" style="35"/>
    <col min="12040" max="12040" width="14.85546875" style="35" customWidth="1"/>
    <col min="12041" max="12284" width="9.140625" style="35"/>
    <col min="12285" max="12285" width="37.7109375" style="35" customWidth="1"/>
    <col min="12286" max="12286" width="9.140625" style="35"/>
    <col min="12287" max="12287" width="12.85546875" style="35" customWidth="1"/>
    <col min="12288" max="12289" width="0" style="35" hidden="1" customWidth="1"/>
    <col min="12290" max="12290" width="18.28515625" style="35" customWidth="1"/>
    <col min="12291" max="12291" width="64.85546875" style="35" customWidth="1"/>
    <col min="12292" max="12295" width="9.140625" style="35"/>
    <col min="12296" max="12296" width="14.85546875" style="35" customWidth="1"/>
    <col min="12297" max="12540" width="9.140625" style="35"/>
    <col min="12541" max="12541" width="37.7109375" style="35" customWidth="1"/>
    <col min="12542" max="12542" width="9.140625" style="35"/>
    <col min="12543" max="12543" width="12.85546875" style="35" customWidth="1"/>
    <col min="12544" max="12545" width="0" style="35" hidden="1" customWidth="1"/>
    <col min="12546" max="12546" width="18.28515625" style="35" customWidth="1"/>
    <col min="12547" max="12547" width="64.85546875" style="35" customWidth="1"/>
    <col min="12548" max="12551" width="9.140625" style="35"/>
    <col min="12552" max="12552" width="14.85546875" style="35" customWidth="1"/>
    <col min="12553" max="12796" width="9.140625" style="35"/>
    <col min="12797" max="12797" width="37.7109375" style="35" customWidth="1"/>
    <col min="12798" max="12798" width="9.140625" style="35"/>
    <col min="12799" max="12799" width="12.85546875" style="35" customWidth="1"/>
    <col min="12800" max="12801" width="0" style="35" hidden="1" customWidth="1"/>
    <col min="12802" max="12802" width="18.28515625" style="35" customWidth="1"/>
    <col min="12803" max="12803" width="64.85546875" style="35" customWidth="1"/>
    <col min="12804" max="12807" width="9.140625" style="35"/>
    <col min="12808" max="12808" width="14.85546875" style="35" customWidth="1"/>
    <col min="12809" max="13052" width="9.140625" style="35"/>
    <col min="13053" max="13053" width="37.7109375" style="35" customWidth="1"/>
    <col min="13054" max="13054" width="9.140625" style="35"/>
    <col min="13055" max="13055" width="12.85546875" style="35" customWidth="1"/>
    <col min="13056" max="13057" width="0" style="35" hidden="1" customWidth="1"/>
    <col min="13058" max="13058" width="18.28515625" style="35" customWidth="1"/>
    <col min="13059" max="13059" width="64.85546875" style="35" customWidth="1"/>
    <col min="13060" max="13063" width="9.140625" style="35"/>
    <col min="13064" max="13064" width="14.85546875" style="35" customWidth="1"/>
    <col min="13065" max="13308" width="9.140625" style="35"/>
    <col min="13309" max="13309" width="37.7109375" style="35" customWidth="1"/>
    <col min="13310" max="13310" width="9.140625" style="35"/>
    <col min="13311" max="13311" width="12.85546875" style="35" customWidth="1"/>
    <col min="13312" max="13313" width="0" style="35" hidden="1" customWidth="1"/>
    <col min="13314" max="13314" width="18.28515625" style="35" customWidth="1"/>
    <col min="13315" max="13315" width="64.85546875" style="35" customWidth="1"/>
    <col min="13316" max="13319" width="9.140625" style="35"/>
    <col min="13320" max="13320" width="14.85546875" style="35" customWidth="1"/>
    <col min="13321" max="13564" width="9.140625" style="35"/>
    <col min="13565" max="13565" width="37.7109375" style="35" customWidth="1"/>
    <col min="13566" max="13566" width="9.140625" style="35"/>
    <col min="13567" max="13567" width="12.85546875" style="35" customWidth="1"/>
    <col min="13568" max="13569" width="0" style="35" hidden="1" customWidth="1"/>
    <col min="13570" max="13570" width="18.28515625" style="35" customWidth="1"/>
    <col min="13571" max="13571" width="64.85546875" style="35" customWidth="1"/>
    <col min="13572" max="13575" width="9.140625" style="35"/>
    <col min="13576" max="13576" width="14.85546875" style="35" customWidth="1"/>
    <col min="13577" max="13820" width="9.140625" style="35"/>
    <col min="13821" max="13821" width="37.7109375" style="35" customWidth="1"/>
    <col min="13822" max="13822" width="9.140625" style="35"/>
    <col min="13823" max="13823" width="12.85546875" style="35" customWidth="1"/>
    <col min="13824" max="13825" width="0" style="35" hidden="1" customWidth="1"/>
    <col min="13826" max="13826" width="18.28515625" style="35" customWidth="1"/>
    <col min="13827" max="13827" width="64.85546875" style="35" customWidth="1"/>
    <col min="13828" max="13831" width="9.140625" style="35"/>
    <col min="13832" max="13832" width="14.85546875" style="35" customWidth="1"/>
    <col min="13833" max="14076" width="9.140625" style="35"/>
    <col min="14077" max="14077" width="37.7109375" style="35" customWidth="1"/>
    <col min="14078" max="14078" width="9.140625" style="35"/>
    <col min="14079" max="14079" width="12.85546875" style="35" customWidth="1"/>
    <col min="14080" max="14081" width="0" style="35" hidden="1" customWidth="1"/>
    <col min="14082" max="14082" width="18.28515625" style="35" customWidth="1"/>
    <col min="14083" max="14083" width="64.85546875" style="35" customWidth="1"/>
    <col min="14084" max="14087" width="9.140625" style="35"/>
    <col min="14088" max="14088" width="14.85546875" style="35" customWidth="1"/>
    <col min="14089" max="14332" width="9.140625" style="35"/>
    <col min="14333" max="14333" width="37.7109375" style="35" customWidth="1"/>
    <col min="14334" max="14334" width="9.140625" style="35"/>
    <col min="14335" max="14335" width="12.85546875" style="35" customWidth="1"/>
    <col min="14336" max="14337" width="0" style="35" hidden="1" customWidth="1"/>
    <col min="14338" max="14338" width="18.28515625" style="35" customWidth="1"/>
    <col min="14339" max="14339" width="64.85546875" style="35" customWidth="1"/>
    <col min="14340" max="14343" width="9.140625" style="35"/>
    <col min="14344" max="14344" width="14.85546875" style="35" customWidth="1"/>
    <col min="14345" max="14588" width="9.140625" style="35"/>
    <col min="14589" max="14589" width="37.7109375" style="35" customWidth="1"/>
    <col min="14590" max="14590" width="9.140625" style="35"/>
    <col min="14591" max="14591" width="12.85546875" style="35" customWidth="1"/>
    <col min="14592" max="14593" width="0" style="35" hidden="1" customWidth="1"/>
    <col min="14594" max="14594" width="18.28515625" style="35" customWidth="1"/>
    <col min="14595" max="14595" width="64.85546875" style="35" customWidth="1"/>
    <col min="14596" max="14599" width="9.140625" style="35"/>
    <col min="14600" max="14600" width="14.85546875" style="35" customWidth="1"/>
    <col min="14601" max="14844" width="9.140625" style="35"/>
    <col min="14845" max="14845" width="37.7109375" style="35" customWidth="1"/>
    <col min="14846" max="14846" width="9.140625" style="35"/>
    <col min="14847" max="14847" width="12.85546875" style="35" customWidth="1"/>
    <col min="14848" max="14849" width="0" style="35" hidden="1" customWidth="1"/>
    <col min="14850" max="14850" width="18.28515625" style="35" customWidth="1"/>
    <col min="14851" max="14851" width="64.85546875" style="35" customWidth="1"/>
    <col min="14852" max="14855" width="9.140625" style="35"/>
    <col min="14856" max="14856" width="14.85546875" style="35" customWidth="1"/>
    <col min="14857" max="15100" width="9.140625" style="35"/>
    <col min="15101" max="15101" width="37.7109375" style="35" customWidth="1"/>
    <col min="15102" max="15102" width="9.140625" style="35"/>
    <col min="15103" max="15103" width="12.85546875" style="35" customWidth="1"/>
    <col min="15104" max="15105" width="0" style="35" hidden="1" customWidth="1"/>
    <col min="15106" max="15106" width="18.28515625" style="35" customWidth="1"/>
    <col min="15107" max="15107" width="64.85546875" style="35" customWidth="1"/>
    <col min="15108" max="15111" width="9.140625" style="35"/>
    <col min="15112" max="15112" width="14.85546875" style="35" customWidth="1"/>
    <col min="15113" max="15356" width="9.140625" style="35"/>
    <col min="15357" max="15357" width="37.7109375" style="35" customWidth="1"/>
    <col min="15358" max="15358" width="9.140625" style="35"/>
    <col min="15359" max="15359" width="12.85546875" style="35" customWidth="1"/>
    <col min="15360" max="15361" width="0" style="35" hidden="1" customWidth="1"/>
    <col min="15362" max="15362" width="18.28515625" style="35" customWidth="1"/>
    <col min="15363" max="15363" width="64.85546875" style="35" customWidth="1"/>
    <col min="15364" max="15367" width="9.140625" style="35"/>
    <col min="15368" max="15368" width="14.85546875" style="35" customWidth="1"/>
    <col min="15369" max="15612" width="9.140625" style="35"/>
    <col min="15613" max="15613" width="37.7109375" style="35" customWidth="1"/>
    <col min="15614" max="15614" width="9.140625" style="35"/>
    <col min="15615" max="15615" width="12.85546875" style="35" customWidth="1"/>
    <col min="15616" max="15617" width="0" style="35" hidden="1" customWidth="1"/>
    <col min="15618" max="15618" width="18.28515625" style="35" customWidth="1"/>
    <col min="15619" max="15619" width="64.85546875" style="35" customWidth="1"/>
    <col min="15620" max="15623" width="9.140625" style="35"/>
    <col min="15624" max="15624" width="14.85546875" style="35" customWidth="1"/>
    <col min="15625" max="15868" width="9.140625" style="35"/>
    <col min="15869" max="15869" width="37.7109375" style="35" customWidth="1"/>
    <col min="15870" max="15870" width="9.140625" style="35"/>
    <col min="15871" max="15871" width="12.85546875" style="35" customWidth="1"/>
    <col min="15872" max="15873" width="0" style="35" hidden="1" customWidth="1"/>
    <col min="15874" max="15874" width="18.28515625" style="35" customWidth="1"/>
    <col min="15875" max="15875" width="64.85546875" style="35" customWidth="1"/>
    <col min="15876" max="15879" width="9.140625" style="35"/>
    <col min="15880" max="15880" width="14.85546875" style="35" customWidth="1"/>
    <col min="15881" max="16124" width="9.140625" style="35"/>
    <col min="16125" max="16125" width="37.7109375" style="35" customWidth="1"/>
    <col min="16126" max="16126" width="9.140625" style="35"/>
    <col min="16127" max="16127" width="12.85546875" style="35" customWidth="1"/>
    <col min="16128" max="16129" width="0" style="35" hidden="1" customWidth="1"/>
    <col min="16130" max="16130" width="18.28515625" style="35" customWidth="1"/>
    <col min="16131" max="16131" width="64.85546875" style="35" customWidth="1"/>
    <col min="16132" max="16135" width="9.140625" style="35"/>
    <col min="16136" max="16136" width="14.85546875" style="35" customWidth="1"/>
    <col min="16137" max="16384" width="9.140625" style="35"/>
  </cols>
  <sheetData>
    <row r="1" spans="1:44" ht="18.75" x14ac:dyDescent="0.25">
      <c r="L1" s="26" t="s">
        <v>67</v>
      </c>
    </row>
    <row r="2" spans="1:44" ht="18.75" x14ac:dyDescent="0.3">
      <c r="L2" s="11" t="s">
        <v>10</v>
      </c>
    </row>
    <row r="3" spans="1:44" ht="18.75" x14ac:dyDescent="0.3">
      <c r="L3" s="11" t="s">
        <v>377</v>
      </c>
    </row>
    <row r="4" spans="1:44" ht="18.75" x14ac:dyDescent="0.3">
      <c r="K4" s="11"/>
    </row>
    <row r="5" spans="1:44" x14ac:dyDescent="0.25">
      <c r="A5" s="314" t="s">
        <v>497</v>
      </c>
      <c r="B5" s="314"/>
      <c r="C5" s="314"/>
      <c r="D5" s="314"/>
      <c r="E5" s="314"/>
      <c r="F5" s="314"/>
      <c r="G5" s="314"/>
      <c r="H5" s="314"/>
      <c r="I5" s="314"/>
      <c r="J5" s="314"/>
      <c r="K5" s="314"/>
      <c r="L5" s="314"/>
      <c r="M5" s="86"/>
      <c r="N5" s="86"/>
      <c r="O5" s="86"/>
      <c r="P5" s="86"/>
      <c r="Q5" s="86"/>
      <c r="R5" s="86"/>
      <c r="S5" s="86"/>
      <c r="T5" s="86"/>
      <c r="U5" s="86"/>
      <c r="V5" s="86"/>
      <c r="W5" s="86"/>
      <c r="X5" s="86"/>
      <c r="Y5" s="86"/>
      <c r="Z5" s="86"/>
      <c r="AA5" s="86"/>
      <c r="AB5" s="86"/>
      <c r="AC5" s="86"/>
      <c r="AD5" s="86"/>
      <c r="AE5" s="86"/>
      <c r="AF5" s="86"/>
      <c r="AG5" s="86"/>
      <c r="AH5" s="86"/>
      <c r="AI5" s="86"/>
      <c r="AJ5" s="86"/>
      <c r="AK5" s="86"/>
      <c r="AL5" s="86"/>
      <c r="AM5" s="86"/>
      <c r="AN5" s="86"/>
      <c r="AO5" s="86"/>
      <c r="AP5" s="86"/>
      <c r="AQ5" s="86"/>
      <c r="AR5" s="86"/>
    </row>
    <row r="6" spans="1:44" x14ac:dyDescent="0.25">
      <c r="A6" s="12"/>
      <c r="B6" s="7"/>
      <c r="C6" s="7"/>
      <c r="D6" s="12"/>
      <c r="E6" s="7"/>
      <c r="F6" s="7"/>
      <c r="G6" s="89"/>
      <c r="H6" s="7"/>
      <c r="I6" s="7"/>
      <c r="J6" s="89"/>
      <c r="K6" s="7"/>
      <c r="L6" s="7"/>
    </row>
    <row r="7" spans="1:44" ht="18.75" x14ac:dyDescent="0.25">
      <c r="A7" s="318" t="s">
        <v>9</v>
      </c>
      <c r="B7" s="318"/>
      <c r="C7" s="318"/>
      <c r="D7" s="318"/>
      <c r="E7" s="318"/>
      <c r="F7" s="318"/>
      <c r="G7" s="318"/>
      <c r="H7" s="318"/>
      <c r="I7" s="318"/>
      <c r="J7" s="318"/>
      <c r="K7" s="318"/>
      <c r="L7" s="318"/>
    </row>
    <row r="8" spans="1:44" ht="18.75" x14ac:dyDescent="0.25">
      <c r="A8" s="10"/>
      <c r="B8" s="10"/>
      <c r="C8" s="10"/>
      <c r="D8" s="10"/>
      <c r="E8" s="10"/>
      <c r="F8" s="10"/>
      <c r="G8" s="9"/>
      <c r="H8" s="9"/>
      <c r="I8" s="9"/>
      <c r="J8" s="9"/>
      <c r="K8" s="9"/>
      <c r="L8" s="9"/>
    </row>
    <row r="9" spans="1:44" x14ac:dyDescent="0.25">
      <c r="A9" s="319" t="s">
        <v>480</v>
      </c>
      <c r="B9" s="319"/>
      <c r="C9" s="319"/>
      <c r="D9" s="319"/>
      <c r="E9" s="319"/>
      <c r="F9" s="319"/>
      <c r="G9" s="319"/>
      <c r="H9" s="319"/>
      <c r="I9" s="319"/>
      <c r="J9" s="319"/>
      <c r="K9" s="319"/>
      <c r="L9" s="319"/>
    </row>
    <row r="10" spans="1:44" x14ac:dyDescent="0.25">
      <c r="A10" s="315" t="s">
        <v>8</v>
      </c>
      <c r="B10" s="315"/>
      <c r="C10" s="315"/>
      <c r="D10" s="315"/>
      <c r="E10" s="315"/>
      <c r="F10" s="315"/>
      <c r="G10" s="315"/>
      <c r="H10" s="315"/>
      <c r="I10" s="315"/>
      <c r="J10" s="315"/>
      <c r="K10" s="315"/>
      <c r="L10" s="315"/>
    </row>
    <row r="11" spans="1:44" ht="18.75" x14ac:dyDescent="0.25">
      <c r="A11" s="10"/>
      <c r="B11" s="10"/>
      <c r="C11" s="10"/>
      <c r="D11" s="10"/>
      <c r="E11" s="10"/>
      <c r="F11" s="10"/>
      <c r="G11" s="9"/>
      <c r="H11" s="9"/>
      <c r="I11" s="9"/>
      <c r="J11" s="9"/>
      <c r="K11" s="9"/>
      <c r="L11" s="9"/>
    </row>
    <row r="12" spans="1:44" ht="18.75" x14ac:dyDescent="0.25">
      <c r="A12" s="317" t="s">
        <v>498</v>
      </c>
      <c r="B12" s="317"/>
      <c r="C12" s="317"/>
      <c r="D12" s="317"/>
      <c r="E12" s="317"/>
      <c r="F12" s="317"/>
      <c r="G12" s="317"/>
      <c r="H12" s="317"/>
      <c r="I12" s="317"/>
      <c r="J12" s="317"/>
      <c r="K12" s="317"/>
      <c r="L12" s="317"/>
    </row>
    <row r="13" spans="1:44" x14ac:dyDescent="0.25">
      <c r="A13" s="315" t="s">
        <v>7</v>
      </c>
      <c r="B13" s="315"/>
      <c r="C13" s="315"/>
      <c r="D13" s="315"/>
      <c r="E13" s="315"/>
      <c r="F13" s="315"/>
      <c r="G13" s="315"/>
      <c r="H13" s="315"/>
      <c r="I13" s="315"/>
      <c r="J13" s="315"/>
      <c r="K13" s="315"/>
      <c r="L13" s="315"/>
    </row>
    <row r="14" spans="1:44" ht="18.75" x14ac:dyDescent="0.25">
      <c r="A14" s="3"/>
      <c r="B14" s="3"/>
      <c r="C14" s="3"/>
      <c r="D14" s="3"/>
      <c r="E14" s="3"/>
      <c r="F14" s="3"/>
      <c r="G14" s="8"/>
      <c r="H14" s="8"/>
      <c r="I14" s="8"/>
      <c r="J14" s="8"/>
      <c r="K14" s="8"/>
      <c r="L14" s="8"/>
    </row>
    <row r="15" spans="1:44" ht="18.75" x14ac:dyDescent="0.25">
      <c r="A15" s="317" t="s">
        <v>499</v>
      </c>
      <c r="B15" s="317"/>
      <c r="C15" s="317"/>
      <c r="D15" s="317"/>
      <c r="E15" s="317"/>
      <c r="F15" s="317"/>
      <c r="G15" s="317"/>
      <c r="H15" s="317"/>
      <c r="I15" s="317"/>
      <c r="J15" s="317"/>
      <c r="K15" s="317"/>
      <c r="L15" s="317"/>
      <c r="M15" s="201"/>
      <c r="N15" s="201"/>
      <c r="O15" s="201"/>
      <c r="P15" s="201"/>
      <c r="Q15" s="201"/>
      <c r="R15" s="201"/>
      <c r="S15" s="201"/>
      <c r="T15" s="201"/>
      <c r="U15" s="201"/>
    </row>
    <row r="16" spans="1:44" x14ac:dyDescent="0.25">
      <c r="A16" s="315" t="s">
        <v>6</v>
      </c>
      <c r="B16" s="315"/>
      <c r="C16" s="315"/>
      <c r="D16" s="315"/>
      <c r="E16" s="315"/>
      <c r="F16" s="315"/>
      <c r="G16" s="315"/>
      <c r="H16" s="315"/>
      <c r="I16" s="315"/>
      <c r="J16" s="315"/>
      <c r="K16" s="315"/>
      <c r="L16" s="315"/>
    </row>
    <row r="17" spans="1:12" ht="15.75" customHeight="1" x14ac:dyDescent="0.25">
      <c r="L17" s="90"/>
    </row>
    <row r="18" spans="1:12" x14ac:dyDescent="0.25">
      <c r="K18" s="30"/>
    </row>
    <row r="19" spans="1:12" ht="15.75" customHeight="1" x14ac:dyDescent="0.25">
      <c r="A19" s="341" t="s">
        <v>339</v>
      </c>
      <c r="B19" s="341"/>
      <c r="C19" s="341"/>
      <c r="D19" s="341"/>
      <c r="E19" s="341"/>
      <c r="F19" s="341"/>
      <c r="G19" s="341"/>
      <c r="H19" s="341"/>
      <c r="I19" s="341"/>
      <c r="J19" s="341"/>
      <c r="K19" s="341"/>
      <c r="L19" s="341"/>
    </row>
    <row r="20" spans="1:12" x14ac:dyDescent="0.25">
      <c r="A20" s="38"/>
      <c r="B20" s="38"/>
    </row>
    <row r="21" spans="1:12" ht="28.5" customHeight="1" x14ac:dyDescent="0.25">
      <c r="A21" s="342" t="s">
        <v>184</v>
      </c>
      <c r="B21" s="342" t="s">
        <v>183</v>
      </c>
      <c r="C21" s="347" t="s">
        <v>279</v>
      </c>
      <c r="D21" s="347"/>
      <c r="E21" s="347"/>
      <c r="F21" s="347"/>
      <c r="G21" s="347"/>
      <c r="H21" s="347"/>
      <c r="I21" s="342" t="s">
        <v>182</v>
      </c>
      <c r="J21" s="344" t="s">
        <v>281</v>
      </c>
      <c r="K21" s="342" t="s">
        <v>181</v>
      </c>
      <c r="L21" s="343" t="s">
        <v>280</v>
      </c>
    </row>
    <row r="22" spans="1:12" ht="58.5" customHeight="1" x14ac:dyDescent="0.25">
      <c r="A22" s="342"/>
      <c r="B22" s="342"/>
      <c r="C22" s="346" t="s">
        <v>2</v>
      </c>
      <c r="D22" s="346"/>
      <c r="E22" s="79"/>
      <c r="F22" s="80"/>
      <c r="G22" s="348" t="s">
        <v>1</v>
      </c>
      <c r="H22" s="349"/>
      <c r="I22" s="342"/>
      <c r="J22" s="345"/>
      <c r="K22" s="342"/>
      <c r="L22" s="343"/>
    </row>
    <row r="23" spans="1:12" ht="47.25" x14ac:dyDescent="0.25">
      <c r="A23" s="342"/>
      <c r="B23" s="342"/>
      <c r="C23" s="60" t="s">
        <v>180</v>
      </c>
      <c r="D23" s="60" t="s">
        <v>179</v>
      </c>
      <c r="E23" s="60" t="s">
        <v>180</v>
      </c>
      <c r="F23" s="60" t="s">
        <v>179</v>
      </c>
      <c r="G23" s="60" t="s">
        <v>180</v>
      </c>
      <c r="H23" s="60" t="s">
        <v>179</v>
      </c>
      <c r="I23" s="342"/>
      <c r="J23" s="346"/>
      <c r="K23" s="342"/>
      <c r="L23" s="343"/>
    </row>
    <row r="24" spans="1:12" x14ac:dyDescent="0.25">
      <c r="A24" s="43">
        <v>1</v>
      </c>
      <c r="B24" s="43">
        <v>2</v>
      </c>
      <c r="C24" s="60">
        <v>3</v>
      </c>
      <c r="D24" s="60">
        <v>4</v>
      </c>
      <c r="E24" s="60">
        <v>5</v>
      </c>
      <c r="F24" s="60">
        <v>6</v>
      </c>
      <c r="G24" s="60">
        <v>7</v>
      </c>
      <c r="H24" s="60">
        <v>8</v>
      </c>
      <c r="I24" s="60">
        <v>9</v>
      </c>
      <c r="J24" s="60">
        <v>10</v>
      </c>
      <c r="K24" s="60">
        <v>11</v>
      </c>
      <c r="L24" s="60">
        <v>12</v>
      </c>
    </row>
    <row r="25" spans="1:12" x14ac:dyDescent="0.25">
      <c r="A25" s="60">
        <v>1</v>
      </c>
      <c r="B25" s="61" t="s">
        <v>178</v>
      </c>
      <c r="C25" s="42" t="s">
        <v>369</v>
      </c>
      <c r="D25" s="42" t="s">
        <v>369</v>
      </c>
      <c r="E25" s="42" t="s">
        <v>369</v>
      </c>
      <c r="F25" s="42" t="s">
        <v>369</v>
      </c>
      <c r="G25" s="42" t="s">
        <v>369</v>
      </c>
      <c r="H25" s="42" t="s">
        <v>369</v>
      </c>
      <c r="I25" s="42" t="s">
        <v>369</v>
      </c>
      <c r="J25" s="42" t="s">
        <v>369</v>
      </c>
      <c r="K25" s="58"/>
      <c r="L25" s="65"/>
    </row>
    <row r="26" spans="1:12" ht="21.75" customHeight="1" x14ac:dyDescent="0.25">
      <c r="A26" s="60" t="s">
        <v>177</v>
      </c>
      <c r="B26" s="63" t="s">
        <v>286</v>
      </c>
      <c r="C26" s="42" t="s">
        <v>369</v>
      </c>
      <c r="D26" s="42" t="s">
        <v>369</v>
      </c>
      <c r="E26" s="42" t="s">
        <v>369</v>
      </c>
      <c r="F26" s="42" t="s">
        <v>369</v>
      </c>
      <c r="G26" s="42" t="s">
        <v>369</v>
      </c>
      <c r="H26" s="42" t="s">
        <v>369</v>
      </c>
      <c r="I26" s="42" t="s">
        <v>369</v>
      </c>
      <c r="J26" s="42" t="s">
        <v>369</v>
      </c>
      <c r="K26" s="58"/>
      <c r="L26" s="58"/>
    </row>
    <row r="27" spans="1:12" ht="39" customHeight="1" x14ac:dyDescent="0.25">
      <c r="A27" s="60" t="s">
        <v>176</v>
      </c>
      <c r="B27" s="63" t="s">
        <v>288</v>
      </c>
      <c r="C27" s="42" t="s">
        <v>369</v>
      </c>
      <c r="D27" s="42" t="s">
        <v>369</v>
      </c>
      <c r="E27" s="42" t="s">
        <v>369</v>
      </c>
      <c r="F27" s="42" t="s">
        <v>369</v>
      </c>
      <c r="G27" s="42" t="s">
        <v>369</v>
      </c>
      <c r="H27" s="42" t="s">
        <v>369</v>
      </c>
      <c r="I27" s="42" t="s">
        <v>369</v>
      </c>
      <c r="J27" s="42" t="s">
        <v>369</v>
      </c>
      <c r="K27" s="58"/>
      <c r="L27" s="58"/>
    </row>
    <row r="28" spans="1:12" ht="70.5" customHeight="1" x14ac:dyDescent="0.25">
      <c r="A28" s="60" t="s">
        <v>287</v>
      </c>
      <c r="B28" s="63" t="s">
        <v>292</v>
      </c>
      <c r="C28" s="42" t="s">
        <v>369</v>
      </c>
      <c r="D28" s="42" t="s">
        <v>369</v>
      </c>
      <c r="E28" s="42" t="s">
        <v>369</v>
      </c>
      <c r="F28" s="42" t="s">
        <v>369</v>
      </c>
      <c r="G28" s="42" t="s">
        <v>369</v>
      </c>
      <c r="H28" s="42" t="s">
        <v>369</v>
      </c>
      <c r="I28" s="42" t="s">
        <v>369</v>
      </c>
      <c r="J28" s="42" t="s">
        <v>369</v>
      </c>
      <c r="K28" s="58"/>
      <c r="L28" s="58"/>
    </row>
    <row r="29" spans="1:12" ht="54" customHeight="1" x14ac:dyDescent="0.25">
      <c r="A29" s="60" t="s">
        <v>175</v>
      </c>
      <c r="B29" s="63" t="s">
        <v>291</v>
      </c>
      <c r="C29" s="42" t="s">
        <v>369</v>
      </c>
      <c r="D29" s="42" t="s">
        <v>369</v>
      </c>
      <c r="E29" s="42" t="s">
        <v>369</v>
      </c>
      <c r="F29" s="42" t="s">
        <v>369</v>
      </c>
      <c r="G29" s="42" t="s">
        <v>369</v>
      </c>
      <c r="H29" s="42" t="s">
        <v>369</v>
      </c>
      <c r="I29" s="42" t="s">
        <v>369</v>
      </c>
      <c r="J29" s="42" t="s">
        <v>369</v>
      </c>
      <c r="K29" s="58"/>
      <c r="L29" s="58"/>
    </row>
    <row r="30" spans="1:12" ht="42" customHeight="1" x14ac:dyDescent="0.25">
      <c r="A30" s="60" t="s">
        <v>174</v>
      </c>
      <c r="B30" s="63" t="s">
        <v>293</v>
      </c>
      <c r="C30" s="42" t="s">
        <v>369</v>
      </c>
      <c r="D30" s="42" t="s">
        <v>369</v>
      </c>
      <c r="E30" s="42" t="s">
        <v>369</v>
      </c>
      <c r="F30" s="42" t="s">
        <v>369</v>
      </c>
      <c r="G30" s="42" t="s">
        <v>369</v>
      </c>
      <c r="H30" s="42" t="s">
        <v>369</v>
      </c>
      <c r="I30" s="42" t="s">
        <v>369</v>
      </c>
      <c r="J30" s="42" t="s">
        <v>369</v>
      </c>
      <c r="K30" s="58"/>
      <c r="L30" s="58"/>
    </row>
    <row r="31" spans="1:12" ht="37.5" customHeight="1" x14ac:dyDescent="0.25">
      <c r="A31" s="60" t="s">
        <v>173</v>
      </c>
      <c r="B31" s="59" t="s">
        <v>289</v>
      </c>
      <c r="C31" s="42" t="s">
        <v>369</v>
      </c>
      <c r="D31" s="42" t="s">
        <v>369</v>
      </c>
      <c r="E31" s="42" t="s">
        <v>369</v>
      </c>
      <c r="F31" s="42" t="s">
        <v>369</v>
      </c>
      <c r="G31" s="42" t="s">
        <v>369</v>
      </c>
      <c r="H31" s="42" t="s">
        <v>369</v>
      </c>
      <c r="I31" s="42" t="s">
        <v>369</v>
      </c>
      <c r="J31" s="42" t="s">
        <v>369</v>
      </c>
      <c r="K31" s="58"/>
      <c r="L31" s="58"/>
    </row>
    <row r="32" spans="1:12" ht="31.5" x14ac:dyDescent="0.25">
      <c r="A32" s="60" t="s">
        <v>171</v>
      </c>
      <c r="B32" s="59" t="s">
        <v>294</v>
      </c>
      <c r="C32" s="42" t="s">
        <v>369</v>
      </c>
      <c r="D32" s="42" t="s">
        <v>369</v>
      </c>
      <c r="E32" s="42" t="s">
        <v>369</v>
      </c>
      <c r="F32" s="42" t="s">
        <v>369</v>
      </c>
      <c r="G32" s="42" t="s">
        <v>369</v>
      </c>
      <c r="H32" s="42" t="s">
        <v>369</v>
      </c>
      <c r="I32" s="42" t="s">
        <v>369</v>
      </c>
      <c r="J32" s="42" t="s">
        <v>369</v>
      </c>
      <c r="K32" s="58"/>
      <c r="L32" s="58"/>
    </row>
    <row r="33" spans="1:12" ht="37.5" customHeight="1" x14ac:dyDescent="0.25">
      <c r="A33" s="60" t="s">
        <v>305</v>
      </c>
      <c r="B33" s="59" t="s">
        <v>230</v>
      </c>
      <c r="C33" s="42" t="s">
        <v>369</v>
      </c>
      <c r="D33" s="42" t="s">
        <v>369</v>
      </c>
      <c r="E33" s="42" t="s">
        <v>369</v>
      </c>
      <c r="F33" s="42" t="s">
        <v>369</v>
      </c>
      <c r="G33" s="42" t="s">
        <v>369</v>
      </c>
      <c r="H33" s="42" t="s">
        <v>369</v>
      </c>
      <c r="I33" s="42" t="s">
        <v>369</v>
      </c>
      <c r="J33" s="42" t="s">
        <v>369</v>
      </c>
      <c r="K33" s="58"/>
      <c r="L33" s="58"/>
    </row>
    <row r="34" spans="1:12" ht="47.25" customHeight="1" x14ac:dyDescent="0.25">
      <c r="A34" s="60" t="s">
        <v>306</v>
      </c>
      <c r="B34" s="59" t="s">
        <v>298</v>
      </c>
      <c r="C34" s="42" t="s">
        <v>369</v>
      </c>
      <c r="D34" s="42" t="s">
        <v>369</v>
      </c>
      <c r="E34" s="42" t="s">
        <v>369</v>
      </c>
      <c r="F34" s="42" t="s">
        <v>369</v>
      </c>
      <c r="G34" s="42" t="s">
        <v>369</v>
      </c>
      <c r="H34" s="42" t="s">
        <v>369</v>
      </c>
      <c r="I34" s="42" t="s">
        <v>369</v>
      </c>
      <c r="J34" s="42" t="s">
        <v>369</v>
      </c>
      <c r="K34" s="62"/>
      <c r="L34" s="58"/>
    </row>
    <row r="35" spans="1:12" ht="49.5" customHeight="1" x14ac:dyDescent="0.25">
      <c r="A35" s="60" t="s">
        <v>307</v>
      </c>
      <c r="B35" s="59" t="s">
        <v>172</v>
      </c>
      <c r="C35" s="42" t="s">
        <v>369</v>
      </c>
      <c r="D35" s="42" t="s">
        <v>369</v>
      </c>
      <c r="E35" s="42" t="s">
        <v>369</v>
      </c>
      <c r="F35" s="42" t="s">
        <v>369</v>
      </c>
      <c r="G35" s="42" t="s">
        <v>369</v>
      </c>
      <c r="H35" s="42" t="s">
        <v>369</v>
      </c>
      <c r="I35" s="42" t="s">
        <v>369</v>
      </c>
      <c r="J35" s="42" t="s">
        <v>369</v>
      </c>
      <c r="K35" s="62"/>
      <c r="L35" s="58"/>
    </row>
    <row r="36" spans="1:12" ht="37.5" customHeight="1" x14ac:dyDescent="0.25">
      <c r="A36" s="60" t="s">
        <v>308</v>
      </c>
      <c r="B36" s="59" t="s">
        <v>290</v>
      </c>
      <c r="C36" s="42" t="s">
        <v>369</v>
      </c>
      <c r="D36" s="42" t="s">
        <v>369</v>
      </c>
      <c r="E36" s="42" t="s">
        <v>369</v>
      </c>
      <c r="F36" s="42" t="s">
        <v>369</v>
      </c>
      <c r="G36" s="42" t="s">
        <v>369</v>
      </c>
      <c r="H36" s="42" t="s">
        <v>369</v>
      </c>
      <c r="I36" s="42" t="s">
        <v>369</v>
      </c>
      <c r="J36" s="42" t="s">
        <v>369</v>
      </c>
      <c r="K36" s="58"/>
      <c r="L36" s="58"/>
    </row>
    <row r="37" spans="1:12" x14ac:dyDescent="0.25">
      <c r="A37" s="60" t="s">
        <v>309</v>
      </c>
      <c r="B37" s="59" t="s">
        <v>170</v>
      </c>
      <c r="C37" s="42"/>
      <c r="D37" s="58"/>
      <c r="E37" s="58"/>
      <c r="F37" s="58"/>
      <c r="G37" s="58"/>
      <c r="H37" s="58"/>
      <c r="I37" s="58"/>
      <c r="J37" s="58"/>
      <c r="K37" s="58"/>
      <c r="L37" s="58"/>
    </row>
    <row r="38" spans="1:12" x14ac:dyDescent="0.25">
      <c r="A38" s="60" t="s">
        <v>310</v>
      </c>
      <c r="B38" s="61" t="s">
        <v>169</v>
      </c>
      <c r="C38" s="42" t="s">
        <v>369</v>
      </c>
      <c r="D38" s="42" t="s">
        <v>369</v>
      </c>
      <c r="E38" s="42" t="s">
        <v>369</v>
      </c>
      <c r="F38" s="42" t="s">
        <v>369</v>
      </c>
      <c r="G38" s="42" t="s">
        <v>369</v>
      </c>
      <c r="H38" s="42" t="s">
        <v>369</v>
      </c>
      <c r="I38" s="42" t="s">
        <v>369</v>
      </c>
      <c r="J38" s="42" t="s">
        <v>369</v>
      </c>
      <c r="K38" s="58"/>
      <c r="L38" s="58"/>
    </row>
    <row r="39" spans="1:12" ht="63" x14ac:dyDescent="0.25">
      <c r="A39" s="60">
        <v>2</v>
      </c>
      <c r="B39" s="59" t="s">
        <v>295</v>
      </c>
      <c r="C39" s="43" t="s">
        <v>369</v>
      </c>
      <c r="D39" s="43" t="s">
        <v>369</v>
      </c>
      <c r="E39" s="43" t="s">
        <v>369</v>
      </c>
      <c r="F39" s="43" t="s">
        <v>369</v>
      </c>
      <c r="G39" s="43" t="s">
        <v>369</v>
      </c>
      <c r="H39" s="43" t="s">
        <v>369</v>
      </c>
      <c r="I39" s="43" t="s">
        <v>369</v>
      </c>
      <c r="J39" s="43" t="s">
        <v>369</v>
      </c>
      <c r="K39" s="58"/>
      <c r="L39" s="58"/>
    </row>
    <row r="40" spans="1:12" ht="33.75" customHeight="1" x14ac:dyDescent="0.25">
      <c r="A40" s="60" t="s">
        <v>168</v>
      </c>
      <c r="B40" s="59" t="s">
        <v>297</v>
      </c>
      <c r="C40" s="43">
        <v>2024</v>
      </c>
      <c r="D40" s="43">
        <v>2024</v>
      </c>
      <c r="E40" s="43">
        <v>2020</v>
      </c>
      <c r="F40" s="43">
        <v>2020</v>
      </c>
      <c r="G40" s="43">
        <v>2024</v>
      </c>
      <c r="H40" s="43">
        <v>2024</v>
      </c>
      <c r="I40" s="42" t="s">
        <v>369</v>
      </c>
      <c r="J40" s="42" t="s">
        <v>369</v>
      </c>
      <c r="K40" s="58"/>
      <c r="L40" s="58"/>
    </row>
    <row r="41" spans="1:12" ht="63" customHeight="1" x14ac:dyDescent="0.25">
      <c r="A41" s="60" t="s">
        <v>167</v>
      </c>
      <c r="B41" s="61" t="s">
        <v>359</v>
      </c>
      <c r="C41" s="42" t="s">
        <v>369</v>
      </c>
      <c r="D41" s="42" t="s">
        <v>369</v>
      </c>
      <c r="E41" s="42" t="s">
        <v>369</v>
      </c>
      <c r="F41" s="42" t="s">
        <v>369</v>
      </c>
      <c r="G41" s="42" t="s">
        <v>369</v>
      </c>
      <c r="H41" s="42" t="s">
        <v>369</v>
      </c>
      <c r="I41" s="42" t="s">
        <v>369</v>
      </c>
      <c r="J41" s="42" t="s">
        <v>369</v>
      </c>
      <c r="K41" s="58"/>
      <c r="L41" s="58"/>
    </row>
    <row r="42" spans="1:12" ht="58.5" customHeight="1" x14ac:dyDescent="0.25">
      <c r="A42" s="60">
        <v>3</v>
      </c>
      <c r="B42" s="59" t="s">
        <v>296</v>
      </c>
      <c r="C42" s="43" t="s">
        <v>369</v>
      </c>
      <c r="D42" s="43" t="s">
        <v>369</v>
      </c>
      <c r="E42" s="43" t="s">
        <v>369</v>
      </c>
      <c r="F42" s="43" t="s">
        <v>369</v>
      </c>
      <c r="G42" s="43" t="s">
        <v>369</v>
      </c>
      <c r="H42" s="43" t="s">
        <v>369</v>
      </c>
      <c r="I42" s="43" t="s">
        <v>369</v>
      </c>
      <c r="J42" s="43" t="s">
        <v>369</v>
      </c>
      <c r="K42" s="58"/>
      <c r="L42" s="58"/>
    </row>
    <row r="43" spans="1:12" ht="34.5" customHeight="1" x14ac:dyDescent="0.25">
      <c r="A43" s="60" t="s">
        <v>166</v>
      </c>
      <c r="B43" s="59" t="s">
        <v>164</v>
      </c>
      <c r="C43" s="43">
        <v>2024</v>
      </c>
      <c r="D43" s="43">
        <v>2024</v>
      </c>
      <c r="E43" s="43">
        <v>2020</v>
      </c>
      <c r="F43" s="43">
        <v>2020</v>
      </c>
      <c r="G43" s="43">
        <v>2024</v>
      </c>
      <c r="H43" s="43">
        <v>2024</v>
      </c>
      <c r="I43" s="42" t="s">
        <v>369</v>
      </c>
      <c r="J43" s="42" t="s">
        <v>369</v>
      </c>
      <c r="K43" s="58"/>
      <c r="L43" s="58"/>
    </row>
    <row r="44" spans="1:12" ht="24.75" customHeight="1" x14ac:dyDescent="0.25">
      <c r="A44" s="60" t="s">
        <v>165</v>
      </c>
      <c r="B44" s="59" t="s">
        <v>162</v>
      </c>
      <c r="C44" s="43">
        <v>2024</v>
      </c>
      <c r="D44" s="43">
        <v>2024</v>
      </c>
      <c r="E44" s="43">
        <v>2020</v>
      </c>
      <c r="F44" s="43">
        <v>2020</v>
      </c>
      <c r="G44" s="43">
        <v>2024</v>
      </c>
      <c r="H44" s="43">
        <v>2024</v>
      </c>
      <c r="I44" s="42" t="s">
        <v>369</v>
      </c>
      <c r="J44" s="42" t="s">
        <v>369</v>
      </c>
      <c r="K44" s="58"/>
      <c r="L44" s="58"/>
    </row>
    <row r="45" spans="1:12" ht="90.75" customHeight="1" x14ac:dyDescent="0.25">
      <c r="A45" s="60" t="s">
        <v>163</v>
      </c>
      <c r="B45" s="59" t="s">
        <v>301</v>
      </c>
      <c r="C45" s="43" t="s">
        <v>369</v>
      </c>
      <c r="D45" s="43" t="s">
        <v>369</v>
      </c>
      <c r="E45" s="43" t="s">
        <v>369</v>
      </c>
      <c r="F45" s="43" t="s">
        <v>369</v>
      </c>
      <c r="G45" s="43" t="s">
        <v>369</v>
      </c>
      <c r="H45" s="43" t="s">
        <v>369</v>
      </c>
      <c r="I45" s="43" t="s">
        <v>369</v>
      </c>
      <c r="J45" s="43" t="s">
        <v>369</v>
      </c>
      <c r="K45" s="58"/>
      <c r="L45" s="58"/>
    </row>
    <row r="46" spans="1:12" ht="167.25" customHeight="1" x14ac:dyDescent="0.25">
      <c r="A46" s="60" t="s">
        <v>161</v>
      </c>
      <c r="B46" s="59" t="s">
        <v>299</v>
      </c>
      <c r="C46" s="43" t="s">
        <v>369</v>
      </c>
      <c r="D46" s="43" t="s">
        <v>369</v>
      </c>
      <c r="E46" s="43" t="s">
        <v>369</v>
      </c>
      <c r="F46" s="43" t="s">
        <v>369</v>
      </c>
      <c r="G46" s="43" t="s">
        <v>369</v>
      </c>
      <c r="H46" s="43" t="s">
        <v>369</v>
      </c>
      <c r="I46" s="43" t="s">
        <v>369</v>
      </c>
      <c r="J46" s="43" t="s">
        <v>369</v>
      </c>
      <c r="K46" s="58"/>
      <c r="L46" s="58"/>
    </row>
    <row r="47" spans="1:12" ht="30.75" customHeight="1" x14ac:dyDescent="0.25">
      <c r="A47" s="60" t="s">
        <v>159</v>
      </c>
      <c r="B47" s="59" t="s">
        <v>160</v>
      </c>
      <c r="C47" s="43" t="s">
        <v>369</v>
      </c>
      <c r="D47" s="43" t="s">
        <v>369</v>
      </c>
      <c r="E47" s="43" t="s">
        <v>369</v>
      </c>
      <c r="F47" s="43" t="s">
        <v>369</v>
      </c>
      <c r="G47" s="43" t="s">
        <v>369</v>
      </c>
      <c r="H47" s="43" t="s">
        <v>369</v>
      </c>
      <c r="I47" s="43" t="s">
        <v>369</v>
      </c>
      <c r="J47" s="43" t="s">
        <v>369</v>
      </c>
      <c r="K47" s="58"/>
      <c r="L47" s="58"/>
    </row>
    <row r="48" spans="1:12" ht="37.5" customHeight="1" x14ac:dyDescent="0.25">
      <c r="A48" s="60" t="s">
        <v>311</v>
      </c>
      <c r="B48" s="61" t="s">
        <v>372</v>
      </c>
      <c r="C48" s="43">
        <v>2024</v>
      </c>
      <c r="D48" s="43">
        <v>2024</v>
      </c>
      <c r="E48" s="43">
        <v>2020</v>
      </c>
      <c r="F48" s="43">
        <v>2020</v>
      </c>
      <c r="G48" s="43">
        <v>2024</v>
      </c>
      <c r="H48" s="43">
        <v>2024</v>
      </c>
      <c r="I48" s="42" t="s">
        <v>369</v>
      </c>
      <c r="J48" s="42" t="s">
        <v>369</v>
      </c>
      <c r="K48" s="58"/>
      <c r="L48" s="58"/>
    </row>
    <row r="49" spans="1:12" ht="35.25" customHeight="1" x14ac:dyDescent="0.25">
      <c r="A49" s="60">
        <v>4</v>
      </c>
      <c r="B49" s="59" t="s">
        <v>157</v>
      </c>
      <c r="C49" s="43">
        <v>2024</v>
      </c>
      <c r="D49" s="43">
        <v>2024</v>
      </c>
      <c r="E49" s="43">
        <v>2020</v>
      </c>
      <c r="F49" s="43">
        <v>2020</v>
      </c>
      <c r="G49" s="43">
        <v>2024</v>
      </c>
      <c r="H49" s="43">
        <v>2024</v>
      </c>
      <c r="I49" s="42" t="s">
        <v>369</v>
      </c>
      <c r="J49" s="42" t="s">
        <v>369</v>
      </c>
      <c r="K49" s="58"/>
      <c r="L49" s="58"/>
    </row>
    <row r="50" spans="1:12" ht="86.25" customHeight="1" x14ac:dyDescent="0.25">
      <c r="A50" s="60" t="s">
        <v>158</v>
      </c>
      <c r="B50" s="59" t="s">
        <v>300</v>
      </c>
      <c r="C50" s="43" t="s">
        <v>369</v>
      </c>
      <c r="D50" s="43" t="s">
        <v>369</v>
      </c>
      <c r="E50" s="43" t="s">
        <v>369</v>
      </c>
      <c r="F50" s="43" t="s">
        <v>369</v>
      </c>
      <c r="G50" s="43" t="s">
        <v>369</v>
      </c>
      <c r="H50" s="43" t="s">
        <v>369</v>
      </c>
      <c r="I50" s="43" t="s">
        <v>369</v>
      </c>
      <c r="J50" s="43" t="s">
        <v>369</v>
      </c>
      <c r="K50" s="58"/>
      <c r="L50" s="58"/>
    </row>
    <row r="51" spans="1:12" ht="77.25" customHeight="1" x14ac:dyDescent="0.25">
      <c r="A51" s="60" t="s">
        <v>156</v>
      </c>
      <c r="B51" s="59" t="s">
        <v>302</v>
      </c>
      <c r="C51" s="43" t="s">
        <v>369</v>
      </c>
      <c r="D51" s="43" t="s">
        <v>369</v>
      </c>
      <c r="E51" s="43" t="s">
        <v>369</v>
      </c>
      <c r="F51" s="43" t="s">
        <v>369</v>
      </c>
      <c r="G51" s="43" t="s">
        <v>369</v>
      </c>
      <c r="H51" s="43" t="s">
        <v>369</v>
      </c>
      <c r="I51" s="43" t="s">
        <v>369</v>
      </c>
      <c r="J51" s="43" t="s">
        <v>369</v>
      </c>
      <c r="K51" s="58"/>
      <c r="L51" s="58"/>
    </row>
    <row r="52" spans="1:12" ht="71.25" customHeight="1" x14ac:dyDescent="0.25">
      <c r="A52" s="60" t="s">
        <v>154</v>
      </c>
      <c r="B52" s="59" t="s">
        <v>155</v>
      </c>
      <c r="C52" s="43" t="s">
        <v>369</v>
      </c>
      <c r="D52" s="43" t="s">
        <v>369</v>
      </c>
      <c r="E52" s="43" t="s">
        <v>369</v>
      </c>
      <c r="F52" s="43" t="s">
        <v>369</v>
      </c>
      <c r="G52" s="43" t="s">
        <v>369</v>
      </c>
      <c r="H52" s="43" t="s">
        <v>369</v>
      </c>
      <c r="I52" s="43" t="s">
        <v>369</v>
      </c>
      <c r="J52" s="43" t="s">
        <v>369</v>
      </c>
      <c r="K52" s="58"/>
      <c r="L52" s="58"/>
    </row>
    <row r="53" spans="1:12" ht="48" customHeight="1" x14ac:dyDescent="0.25">
      <c r="A53" s="60" t="s">
        <v>152</v>
      </c>
      <c r="B53" s="84" t="s">
        <v>303</v>
      </c>
      <c r="C53" s="43">
        <v>2024</v>
      </c>
      <c r="D53" s="43">
        <v>2024</v>
      </c>
      <c r="E53" s="43">
        <v>2020</v>
      </c>
      <c r="F53" s="43">
        <v>2020</v>
      </c>
      <c r="G53" s="43">
        <v>2024</v>
      </c>
      <c r="H53" s="43">
        <v>2024</v>
      </c>
      <c r="I53" s="42" t="s">
        <v>369</v>
      </c>
      <c r="J53" s="42" t="s">
        <v>369</v>
      </c>
      <c r="K53" s="58"/>
      <c r="L53" s="58"/>
    </row>
    <row r="54" spans="1:12" ht="46.5" customHeight="1" x14ac:dyDescent="0.25">
      <c r="A54" s="60" t="s">
        <v>304</v>
      </c>
      <c r="B54" s="59" t="s">
        <v>153</v>
      </c>
      <c r="C54" s="43">
        <v>2024</v>
      </c>
      <c r="D54" s="43">
        <v>2024</v>
      </c>
      <c r="E54" s="43">
        <v>2020</v>
      </c>
      <c r="F54" s="43">
        <v>2020</v>
      </c>
      <c r="G54" s="43">
        <v>2024</v>
      </c>
      <c r="H54" s="43">
        <v>2024</v>
      </c>
      <c r="I54" s="42" t="s">
        <v>369</v>
      </c>
      <c r="J54" s="42" t="s">
        <v>369</v>
      </c>
      <c r="K54" s="58"/>
      <c r="L54" s="58"/>
    </row>
  </sheetData>
  <mergeCells count="18">
    <mergeCell ref="A13:L13"/>
    <mergeCell ref="A15:L15"/>
    <mergeCell ref="A16:L16"/>
    <mergeCell ref="A5:L5"/>
    <mergeCell ref="A7:L7"/>
    <mergeCell ref="A9:L9"/>
    <mergeCell ref="A10:L10"/>
    <mergeCell ref="A12:L12"/>
    <mergeCell ref="A19:L19"/>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indexed="17"/>
    <pageSetUpPr fitToPage="1"/>
  </sheetPr>
  <dimension ref="A1:X77"/>
  <sheetViews>
    <sheetView view="pageBreakPreview" zoomScale="85" zoomScaleNormal="70" zoomScaleSheetLayoutView="85" workbookViewId="0"/>
  </sheetViews>
  <sheetFormatPr defaultRowHeight="15.75" x14ac:dyDescent="0.25"/>
  <cols>
    <col min="1" max="1" width="9.140625" style="35"/>
    <col min="2" max="2" width="57.85546875" style="35" customWidth="1"/>
    <col min="3" max="3" width="13" style="35" customWidth="1"/>
    <col min="4" max="4" width="17.85546875" style="35" customWidth="1"/>
    <col min="5" max="5" width="20.42578125" style="35" customWidth="1"/>
    <col min="6" max="6" width="18.7109375" style="35" customWidth="1"/>
    <col min="7" max="7" width="12.85546875" style="35" customWidth="1"/>
    <col min="8" max="8" width="6.5703125" style="35" customWidth="1"/>
    <col min="9" max="9" width="5.42578125" style="35" customWidth="1"/>
    <col min="10" max="10" width="8.140625" style="35" customWidth="1"/>
    <col min="11" max="11" width="5.28515625" style="35" customWidth="1"/>
    <col min="12" max="12" width="6.7109375" style="35" customWidth="1"/>
    <col min="13" max="13" width="5.28515625" style="35" customWidth="1"/>
    <col min="14" max="14" width="8.5703125" style="35" customWidth="1"/>
    <col min="15" max="15" width="6.140625" style="35" customWidth="1"/>
    <col min="16" max="16" width="8.7109375" style="35" customWidth="1"/>
    <col min="17" max="17" width="6.140625" style="35" customWidth="1"/>
    <col min="18" max="18" width="7.28515625" style="35" customWidth="1"/>
    <col min="19" max="19" width="6.140625" style="35" customWidth="1"/>
    <col min="20" max="20" width="13.140625" style="35" customWidth="1"/>
    <col min="21" max="21" width="24.85546875" style="35" customWidth="1"/>
    <col min="22" max="16384" width="9.140625" style="35"/>
  </cols>
  <sheetData>
    <row r="1" spans="1:21" ht="18.75" x14ac:dyDescent="0.25">
      <c r="U1" s="26" t="s">
        <v>67</v>
      </c>
    </row>
    <row r="2" spans="1:21" ht="18.75" x14ac:dyDescent="0.3">
      <c r="U2" s="11" t="s">
        <v>10</v>
      </c>
    </row>
    <row r="3" spans="1:21" ht="18.75" x14ac:dyDescent="0.3">
      <c r="U3" s="11" t="s">
        <v>377</v>
      </c>
    </row>
    <row r="4" spans="1:21" ht="18.75" customHeight="1" x14ac:dyDescent="0.25">
      <c r="A4" s="314" t="s">
        <v>510</v>
      </c>
      <c r="B4" s="314"/>
      <c r="C4" s="314"/>
      <c r="D4" s="314"/>
      <c r="E4" s="314"/>
      <c r="F4" s="314"/>
      <c r="G4" s="314"/>
      <c r="H4" s="314"/>
      <c r="I4" s="314"/>
      <c r="J4" s="314"/>
      <c r="K4" s="314"/>
      <c r="L4" s="314"/>
      <c r="M4" s="314"/>
      <c r="N4" s="314"/>
      <c r="O4" s="314"/>
      <c r="P4" s="314"/>
      <c r="Q4" s="314"/>
      <c r="R4" s="314"/>
      <c r="S4" s="314"/>
      <c r="T4" s="314"/>
      <c r="U4" s="314"/>
    </row>
    <row r="5" spans="1:21" ht="18.75" x14ac:dyDescent="0.3">
      <c r="U5" s="11"/>
    </row>
    <row r="6" spans="1:21" ht="18.75" x14ac:dyDescent="0.25">
      <c r="A6" s="318" t="s">
        <v>9</v>
      </c>
      <c r="B6" s="318"/>
      <c r="C6" s="318"/>
      <c r="D6" s="318"/>
      <c r="E6" s="318"/>
      <c r="F6" s="318"/>
      <c r="G6" s="318"/>
      <c r="H6" s="318"/>
      <c r="I6" s="318"/>
      <c r="J6" s="318"/>
      <c r="K6" s="318"/>
      <c r="L6" s="318"/>
      <c r="M6" s="318"/>
      <c r="N6" s="318"/>
      <c r="O6" s="318"/>
      <c r="P6" s="318"/>
      <c r="Q6" s="318"/>
      <c r="R6" s="318"/>
      <c r="S6" s="318"/>
      <c r="T6" s="318"/>
      <c r="U6" s="318"/>
    </row>
    <row r="7" spans="1:21" ht="18.75" x14ac:dyDescent="0.25">
      <c r="A7" s="9"/>
      <c r="B7" s="9"/>
      <c r="C7" s="9"/>
      <c r="D7" s="9"/>
      <c r="E7" s="9"/>
      <c r="F7" s="9"/>
      <c r="G7" s="9"/>
      <c r="H7" s="9"/>
      <c r="I7" s="9"/>
      <c r="J7" s="56"/>
      <c r="K7" s="56"/>
      <c r="L7" s="56"/>
      <c r="M7" s="56"/>
      <c r="N7" s="56"/>
      <c r="O7" s="56"/>
      <c r="P7" s="56"/>
      <c r="Q7" s="56"/>
      <c r="R7" s="56"/>
      <c r="S7" s="56"/>
      <c r="T7" s="56"/>
      <c r="U7" s="56"/>
    </row>
    <row r="8" spans="1:21" x14ac:dyDescent="0.25">
      <c r="A8" s="319" t="s">
        <v>480</v>
      </c>
      <c r="B8" s="319"/>
      <c r="C8" s="319"/>
      <c r="D8" s="319"/>
      <c r="E8" s="319"/>
      <c r="F8" s="319"/>
      <c r="G8" s="319"/>
      <c r="H8" s="319"/>
      <c r="I8" s="319"/>
      <c r="J8" s="319"/>
      <c r="K8" s="319"/>
      <c r="L8" s="319"/>
      <c r="M8" s="319"/>
      <c r="N8" s="319"/>
      <c r="O8" s="319"/>
      <c r="P8" s="319"/>
      <c r="Q8" s="319"/>
      <c r="R8" s="319"/>
      <c r="S8" s="319"/>
      <c r="T8" s="319"/>
      <c r="U8" s="319"/>
    </row>
    <row r="9" spans="1:21" ht="18.75" customHeight="1" x14ac:dyDescent="0.25">
      <c r="A9" s="315" t="s">
        <v>8</v>
      </c>
      <c r="B9" s="315"/>
      <c r="C9" s="315"/>
      <c r="D9" s="315"/>
      <c r="E9" s="315"/>
      <c r="F9" s="315"/>
      <c r="G9" s="315"/>
      <c r="H9" s="315"/>
      <c r="I9" s="315"/>
      <c r="J9" s="315"/>
      <c r="K9" s="315"/>
      <c r="L9" s="315"/>
      <c r="M9" s="315"/>
      <c r="N9" s="315"/>
      <c r="O9" s="315"/>
      <c r="P9" s="315"/>
      <c r="Q9" s="315"/>
      <c r="R9" s="315"/>
      <c r="S9" s="315"/>
      <c r="T9" s="315"/>
      <c r="U9" s="315"/>
    </row>
    <row r="10" spans="1:21" ht="18.75" x14ac:dyDescent="0.25">
      <c r="A10" s="9"/>
      <c r="B10" s="9"/>
      <c r="C10" s="9"/>
      <c r="D10" s="9"/>
      <c r="E10" s="9"/>
      <c r="F10" s="9"/>
      <c r="G10" s="9"/>
      <c r="H10" s="9"/>
      <c r="I10" s="9"/>
      <c r="J10" s="56"/>
      <c r="K10" s="56"/>
      <c r="L10" s="56"/>
      <c r="M10" s="56"/>
      <c r="N10" s="56"/>
      <c r="O10" s="56"/>
      <c r="P10" s="56"/>
      <c r="Q10" s="56"/>
      <c r="R10" s="56"/>
      <c r="S10" s="56"/>
      <c r="T10" s="56"/>
      <c r="U10" s="56"/>
    </row>
    <row r="11" spans="1:21" x14ac:dyDescent="0.25">
      <c r="A11" s="319" t="s">
        <v>498</v>
      </c>
      <c r="B11" s="319"/>
      <c r="C11" s="319"/>
      <c r="D11" s="319"/>
      <c r="E11" s="319"/>
      <c r="F11" s="319"/>
      <c r="G11" s="319"/>
      <c r="H11" s="319"/>
      <c r="I11" s="319"/>
      <c r="J11" s="319"/>
      <c r="K11" s="319"/>
      <c r="L11" s="319"/>
      <c r="M11" s="319"/>
      <c r="N11" s="319"/>
      <c r="O11" s="319"/>
      <c r="P11" s="319"/>
      <c r="Q11" s="319"/>
      <c r="R11" s="319"/>
      <c r="S11" s="319"/>
      <c r="T11" s="319"/>
      <c r="U11" s="319"/>
    </row>
    <row r="12" spans="1:21" x14ac:dyDescent="0.25">
      <c r="A12" s="315" t="s">
        <v>7</v>
      </c>
      <c r="B12" s="315"/>
      <c r="C12" s="315"/>
      <c r="D12" s="315"/>
      <c r="E12" s="315"/>
      <c r="F12" s="315"/>
      <c r="G12" s="315"/>
      <c r="H12" s="315"/>
      <c r="I12" s="315"/>
      <c r="J12" s="315"/>
      <c r="K12" s="315"/>
      <c r="L12" s="315"/>
      <c r="M12" s="315"/>
      <c r="N12" s="315"/>
      <c r="O12" s="315"/>
      <c r="P12" s="315"/>
      <c r="Q12" s="315"/>
      <c r="R12" s="315"/>
      <c r="S12" s="315"/>
      <c r="T12" s="315"/>
      <c r="U12" s="315"/>
    </row>
    <row r="13" spans="1:21" ht="16.5" customHeight="1" x14ac:dyDescent="0.3">
      <c r="A13" s="8"/>
      <c r="B13" s="8"/>
      <c r="C13" s="8"/>
      <c r="D13" s="8"/>
      <c r="E13" s="8"/>
      <c r="F13" s="8"/>
      <c r="G13" s="8"/>
      <c r="H13" s="8"/>
      <c r="I13" s="8"/>
      <c r="J13" s="55"/>
      <c r="K13" s="55"/>
      <c r="L13" s="55"/>
      <c r="M13" s="55"/>
      <c r="N13" s="55"/>
      <c r="O13" s="55"/>
      <c r="P13" s="55"/>
      <c r="Q13" s="55"/>
      <c r="R13" s="55"/>
      <c r="S13" s="55"/>
      <c r="T13" s="55"/>
      <c r="U13" s="55"/>
    </row>
    <row r="14" spans="1:21" ht="18.75" x14ac:dyDescent="0.25">
      <c r="A14" s="317" t="s">
        <v>499</v>
      </c>
      <c r="B14" s="332"/>
      <c r="C14" s="332"/>
      <c r="D14" s="332"/>
      <c r="E14" s="332"/>
      <c r="F14" s="332"/>
      <c r="G14" s="332"/>
      <c r="H14" s="332"/>
      <c r="I14" s="332"/>
      <c r="J14" s="332"/>
      <c r="K14" s="332"/>
      <c r="L14" s="332"/>
      <c r="M14" s="332"/>
      <c r="N14" s="332"/>
      <c r="O14" s="332"/>
      <c r="P14" s="332"/>
      <c r="Q14" s="332"/>
      <c r="R14" s="332"/>
      <c r="S14" s="332"/>
      <c r="T14" s="332"/>
      <c r="U14" s="332"/>
    </row>
    <row r="15" spans="1:21" ht="15.75" customHeight="1" x14ac:dyDescent="0.25">
      <c r="A15" s="315" t="s">
        <v>6</v>
      </c>
      <c r="B15" s="315"/>
      <c r="C15" s="315"/>
      <c r="D15" s="315"/>
      <c r="E15" s="315"/>
      <c r="F15" s="315"/>
      <c r="G15" s="315"/>
      <c r="H15" s="315"/>
      <c r="I15" s="315"/>
      <c r="J15" s="315"/>
      <c r="K15" s="315"/>
      <c r="L15" s="315"/>
      <c r="M15" s="315"/>
      <c r="N15" s="315"/>
      <c r="O15" s="315"/>
      <c r="P15" s="315"/>
      <c r="Q15" s="315"/>
      <c r="R15" s="315"/>
      <c r="S15" s="315"/>
      <c r="T15" s="315"/>
      <c r="U15" s="315"/>
    </row>
    <row r="16" spans="1:21" x14ac:dyDescent="0.25">
      <c r="A16" s="355"/>
      <c r="B16" s="355"/>
      <c r="C16" s="355"/>
      <c r="D16" s="355"/>
      <c r="E16" s="355"/>
      <c r="F16" s="355"/>
      <c r="G16" s="355"/>
      <c r="H16" s="355"/>
      <c r="I16" s="355"/>
      <c r="J16" s="355"/>
      <c r="K16" s="355"/>
      <c r="L16" s="355"/>
      <c r="M16" s="355"/>
      <c r="N16" s="355"/>
      <c r="O16" s="355"/>
      <c r="P16" s="355"/>
      <c r="Q16" s="355"/>
      <c r="R16" s="355"/>
      <c r="S16" s="355"/>
      <c r="T16" s="355"/>
      <c r="U16" s="355"/>
    </row>
    <row r="18" spans="1:24" x14ac:dyDescent="0.25">
      <c r="A18" s="356" t="s">
        <v>340</v>
      </c>
      <c r="B18" s="356"/>
      <c r="C18" s="356"/>
      <c r="D18" s="356"/>
      <c r="E18" s="356"/>
      <c r="F18" s="356"/>
      <c r="G18" s="356"/>
      <c r="H18" s="356"/>
      <c r="I18" s="356"/>
      <c r="J18" s="356"/>
      <c r="K18" s="356"/>
      <c r="L18" s="356"/>
      <c r="M18" s="356"/>
      <c r="N18" s="356"/>
      <c r="O18" s="356"/>
      <c r="P18" s="356"/>
      <c r="Q18" s="356"/>
      <c r="R18" s="356"/>
      <c r="S18" s="356"/>
      <c r="T18" s="356"/>
      <c r="U18" s="356"/>
    </row>
    <row r="20" spans="1:24" ht="33" customHeight="1" x14ac:dyDescent="0.25">
      <c r="A20" s="344" t="s">
        <v>151</v>
      </c>
      <c r="B20" s="344" t="s">
        <v>150</v>
      </c>
      <c r="C20" s="342" t="s">
        <v>149</v>
      </c>
      <c r="D20" s="342"/>
      <c r="E20" s="347" t="s">
        <v>148</v>
      </c>
      <c r="F20" s="347"/>
      <c r="G20" s="344" t="s">
        <v>375</v>
      </c>
      <c r="H20" s="350" t="s">
        <v>370</v>
      </c>
      <c r="I20" s="351"/>
      <c r="J20" s="351"/>
      <c r="K20" s="351"/>
      <c r="L20" s="350" t="s">
        <v>371</v>
      </c>
      <c r="M20" s="351"/>
      <c r="N20" s="351"/>
      <c r="O20" s="351"/>
      <c r="P20" s="350" t="s">
        <v>376</v>
      </c>
      <c r="Q20" s="351"/>
      <c r="R20" s="351"/>
      <c r="S20" s="351"/>
      <c r="T20" s="357" t="s">
        <v>147</v>
      </c>
      <c r="U20" s="358"/>
      <c r="V20" s="54"/>
      <c r="W20" s="54"/>
      <c r="X20" s="54"/>
    </row>
    <row r="21" spans="1:24" ht="99.75" customHeight="1" x14ac:dyDescent="0.25">
      <c r="A21" s="345"/>
      <c r="B21" s="345"/>
      <c r="C21" s="342"/>
      <c r="D21" s="342"/>
      <c r="E21" s="347"/>
      <c r="F21" s="347"/>
      <c r="G21" s="345"/>
      <c r="H21" s="342" t="s">
        <v>2</v>
      </c>
      <c r="I21" s="342"/>
      <c r="J21" s="342" t="s">
        <v>146</v>
      </c>
      <c r="K21" s="342"/>
      <c r="L21" s="342" t="s">
        <v>2</v>
      </c>
      <c r="M21" s="342"/>
      <c r="N21" s="342" t="s">
        <v>146</v>
      </c>
      <c r="O21" s="342"/>
      <c r="P21" s="342" t="s">
        <v>2</v>
      </c>
      <c r="Q21" s="342"/>
      <c r="R21" s="342" t="s">
        <v>146</v>
      </c>
      <c r="S21" s="342"/>
      <c r="T21" s="359"/>
      <c r="U21" s="360"/>
    </row>
    <row r="22" spans="1:24" ht="89.25" customHeight="1" x14ac:dyDescent="0.25">
      <c r="A22" s="346"/>
      <c r="B22" s="346"/>
      <c r="C22" s="51" t="s">
        <v>2</v>
      </c>
      <c r="D22" s="51" t="s">
        <v>144</v>
      </c>
      <c r="E22" s="53" t="s">
        <v>373</v>
      </c>
      <c r="F22" s="53" t="s">
        <v>374</v>
      </c>
      <c r="G22" s="346"/>
      <c r="H22" s="52" t="s">
        <v>329</v>
      </c>
      <c r="I22" s="52" t="s">
        <v>330</v>
      </c>
      <c r="J22" s="52" t="s">
        <v>329</v>
      </c>
      <c r="K22" s="52" t="s">
        <v>330</v>
      </c>
      <c r="L22" s="52" t="s">
        <v>329</v>
      </c>
      <c r="M22" s="52" t="s">
        <v>330</v>
      </c>
      <c r="N22" s="52" t="s">
        <v>329</v>
      </c>
      <c r="O22" s="52" t="s">
        <v>330</v>
      </c>
      <c r="P22" s="52" t="s">
        <v>329</v>
      </c>
      <c r="Q22" s="52" t="s">
        <v>330</v>
      </c>
      <c r="R22" s="52" t="s">
        <v>329</v>
      </c>
      <c r="S22" s="52" t="s">
        <v>330</v>
      </c>
      <c r="T22" s="51" t="s">
        <v>145</v>
      </c>
      <c r="U22" s="51" t="s">
        <v>144</v>
      </c>
    </row>
    <row r="23" spans="1:24" ht="19.5" customHeight="1" x14ac:dyDescent="0.25">
      <c r="A23" s="43">
        <v>1</v>
      </c>
      <c r="B23" s="43">
        <v>2</v>
      </c>
      <c r="C23" s="43">
        <v>3</v>
      </c>
      <c r="D23" s="43">
        <v>4</v>
      </c>
      <c r="E23" s="43">
        <v>5</v>
      </c>
      <c r="F23" s="43">
        <v>6</v>
      </c>
      <c r="G23" s="43">
        <v>7</v>
      </c>
      <c r="H23" s="43">
        <v>8</v>
      </c>
      <c r="I23" s="43">
        <v>9</v>
      </c>
      <c r="J23" s="43">
        <v>10</v>
      </c>
      <c r="K23" s="43">
        <v>11</v>
      </c>
      <c r="L23" s="43">
        <v>12</v>
      </c>
      <c r="M23" s="43">
        <v>13</v>
      </c>
      <c r="N23" s="43">
        <v>14</v>
      </c>
      <c r="O23" s="43">
        <v>15</v>
      </c>
      <c r="P23" s="43">
        <v>16</v>
      </c>
      <c r="Q23" s="43">
        <v>17</v>
      </c>
      <c r="R23" s="43">
        <v>18</v>
      </c>
      <c r="S23" s="43">
        <v>19</v>
      </c>
      <c r="T23" s="43">
        <v>20</v>
      </c>
      <c r="U23" s="43">
        <v>21</v>
      </c>
    </row>
    <row r="24" spans="1:24" ht="47.25" customHeight="1" x14ac:dyDescent="0.25">
      <c r="A24" s="48">
        <v>1</v>
      </c>
      <c r="B24" s="47" t="s">
        <v>143</v>
      </c>
      <c r="C24" s="43">
        <v>1.788</v>
      </c>
      <c r="D24" s="43">
        <v>2.12</v>
      </c>
      <c r="E24" s="121">
        <v>0</v>
      </c>
      <c r="F24" s="121">
        <v>0</v>
      </c>
      <c r="G24" s="121">
        <v>0</v>
      </c>
      <c r="H24" s="121">
        <v>0</v>
      </c>
      <c r="I24" s="121">
        <v>0</v>
      </c>
      <c r="J24" s="121">
        <v>0</v>
      </c>
      <c r="K24" s="121">
        <v>0</v>
      </c>
      <c r="L24" s="50"/>
      <c r="M24" s="121">
        <v>0</v>
      </c>
      <c r="N24" s="50"/>
      <c r="O24" s="121">
        <v>0</v>
      </c>
      <c r="P24" s="120"/>
      <c r="Q24" s="121"/>
      <c r="R24" s="120"/>
      <c r="S24" s="121"/>
      <c r="T24" s="43">
        <v>1.788</v>
      </c>
      <c r="U24" s="43">
        <v>2.12</v>
      </c>
    </row>
    <row r="25" spans="1:24" ht="24" customHeight="1" x14ac:dyDescent="0.25">
      <c r="A25" s="45" t="s">
        <v>142</v>
      </c>
      <c r="B25" s="34" t="s">
        <v>141</v>
      </c>
      <c r="C25" s="43" t="s">
        <v>512</v>
      </c>
      <c r="D25" s="43" t="s">
        <v>512</v>
      </c>
      <c r="E25" s="121">
        <v>0</v>
      </c>
      <c r="F25" s="121">
        <v>0</v>
      </c>
      <c r="G25" s="121">
        <v>0</v>
      </c>
      <c r="H25" s="121">
        <v>0</v>
      </c>
      <c r="I25" s="121">
        <v>0</v>
      </c>
      <c r="J25" s="121">
        <v>0</v>
      </c>
      <c r="K25" s="121">
        <v>0</v>
      </c>
      <c r="L25" s="50"/>
      <c r="M25" s="121">
        <v>0</v>
      </c>
      <c r="N25" s="50"/>
      <c r="O25" s="121">
        <v>0</v>
      </c>
      <c r="P25" s="50"/>
      <c r="Q25" s="121"/>
      <c r="R25" s="50"/>
      <c r="S25" s="121"/>
      <c r="T25" s="121">
        <v>0</v>
      </c>
      <c r="U25" s="121">
        <v>0</v>
      </c>
    </row>
    <row r="26" spans="1:24" x14ac:dyDescent="0.25">
      <c r="A26" s="45" t="s">
        <v>140</v>
      </c>
      <c r="B26" s="34" t="s">
        <v>139</v>
      </c>
      <c r="C26" s="42" t="s">
        <v>512</v>
      </c>
      <c r="D26" s="42" t="s">
        <v>512</v>
      </c>
      <c r="E26" s="121">
        <v>0</v>
      </c>
      <c r="F26" s="121">
        <v>0</v>
      </c>
      <c r="G26" s="121">
        <v>0</v>
      </c>
      <c r="H26" s="121">
        <v>0</v>
      </c>
      <c r="I26" s="121">
        <v>0</v>
      </c>
      <c r="J26" s="121">
        <v>0</v>
      </c>
      <c r="K26" s="121">
        <v>0</v>
      </c>
      <c r="L26" s="43"/>
      <c r="M26" s="121">
        <v>0</v>
      </c>
      <c r="N26" s="43"/>
      <c r="O26" s="121">
        <v>0</v>
      </c>
      <c r="P26" s="42"/>
      <c r="Q26" s="121"/>
      <c r="R26" s="42"/>
      <c r="S26" s="121"/>
      <c r="T26" s="121">
        <v>0</v>
      </c>
      <c r="U26" s="121">
        <v>0</v>
      </c>
    </row>
    <row r="27" spans="1:24" ht="31.5" x14ac:dyDescent="0.25">
      <c r="A27" s="45" t="s">
        <v>138</v>
      </c>
      <c r="B27" s="34" t="s">
        <v>285</v>
      </c>
      <c r="C27" s="43">
        <v>1.788</v>
      </c>
      <c r="D27" s="43">
        <v>2.12</v>
      </c>
      <c r="E27" s="121">
        <v>0</v>
      </c>
      <c r="F27" s="121">
        <v>0</v>
      </c>
      <c r="G27" s="121">
        <v>0</v>
      </c>
      <c r="H27" s="121">
        <v>0</v>
      </c>
      <c r="I27" s="121">
        <v>0</v>
      </c>
      <c r="J27" s="121">
        <v>0</v>
      </c>
      <c r="K27" s="121">
        <v>0</v>
      </c>
      <c r="L27" s="50"/>
      <c r="M27" s="121">
        <v>0</v>
      </c>
      <c r="N27" s="50"/>
      <c r="O27" s="121">
        <v>0</v>
      </c>
      <c r="P27" s="120"/>
      <c r="Q27" s="121"/>
      <c r="R27" s="120"/>
      <c r="S27" s="121"/>
      <c r="T27" s="43">
        <v>1.788</v>
      </c>
      <c r="U27" s="43">
        <v>2.12</v>
      </c>
    </row>
    <row r="28" spans="1:24" x14ac:dyDescent="0.25">
      <c r="A28" s="45" t="s">
        <v>137</v>
      </c>
      <c r="B28" s="34" t="s">
        <v>136</v>
      </c>
      <c r="C28" s="42" t="s">
        <v>369</v>
      </c>
      <c r="D28" s="42" t="s">
        <v>369</v>
      </c>
      <c r="E28" s="121">
        <v>0</v>
      </c>
      <c r="F28" s="121">
        <v>0</v>
      </c>
      <c r="G28" s="121">
        <v>0</v>
      </c>
      <c r="H28" s="121">
        <v>0</v>
      </c>
      <c r="I28" s="121">
        <v>0</v>
      </c>
      <c r="J28" s="121">
        <v>0</v>
      </c>
      <c r="K28" s="121">
        <v>0</v>
      </c>
      <c r="L28" s="34"/>
      <c r="M28" s="121">
        <v>0</v>
      </c>
      <c r="N28" s="34"/>
      <c r="O28" s="121">
        <v>0</v>
      </c>
      <c r="P28" s="42"/>
      <c r="Q28" s="121"/>
      <c r="R28" s="42"/>
      <c r="S28" s="121"/>
      <c r="T28" s="121">
        <v>0</v>
      </c>
      <c r="U28" s="121">
        <v>0</v>
      </c>
    </row>
    <row r="29" spans="1:24" x14ac:dyDescent="0.25">
      <c r="A29" s="45" t="s">
        <v>135</v>
      </c>
      <c r="B29" s="49" t="s">
        <v>134</v>
      </c>
      <c r="C29" s="42" t="s">
        <v>369</v>
      </c>
      <c r="D29" s="42" t="s">
        <v>369</v>
      </c>
      <c r="E29" s="121">
        <v>0</v>
      </c>
      <c r="F29" s="121">
        <v>0</v>
      </c>
      <c r="G29" s="121">
        <v>0</v>
      </c>
      <c r="H29" s="121">
        <v>0</v>
      </c>
      <c r="I29" s="121">
        <v>0</v>
      </c>
      <c r="J29" s="121">
        <v>0</v>
      </c>
      <c r="K29" s="121">
        <v>0</v>
      </c>
      <c r="L29" s="34"/>
      <c r="M29" s="121">
        <v>0</v>
      </c>
      <c r="N29" s="34"/>
      <c r="O29" s="121">
        <v>0</v>
      </c>
      <c r="P29" s="42"/>
      <c r="Q29" s="121"/>
      <c r="R29" s="42"/>
      <c r="S29" s="121"/>
      <c r="T29" s="121">
        <v>0</v>
      </c>
      <c r="U29" s="121">
        <v>0</v>
      </c>
    </row>
    <row r="30" spans="1:24" ht="47.25" x14ac:dyDescent="0.25">
      <c r="A30" s="48" t="s">
        <v>63</v>
      </c>
      <c r="B30" s="47" t="s">
        <v>133</v>
      </c>
      <c r="C30" s="120">
        <v>1.49</v>
      </c>
      <c r="D30" s="120">
        <v>1.77</v>
      </c>
      <c r="E30" s="121">
        <v>0</v>
      </c>
      <c r="F30" s="121">
        <v>0</v>
      </c>
      <c r="G30" s="121">
        <v>0</v>
      </c>
      <c r="H30" s="121">
        <v>0</v>
      </c>
      <c r="I30" s="121">
        <v>0</v>
      </c>
      <c r="J30" s="121">
        <v>0</v>
      </c>
      <c r="K30" s="121">
        <v>0</v>
      </c>
      <c r="L30" s="34"/>
      <c r="M30" s="121">
        <v>0</v>
      </c>
      <c r="N30" s="34"/>
      <c r="O30" s="121">
        <v>0</v>
      </c>
      <c r="P30" s="126"/>
      <c r="Q30" s="121"/>
      <c r="R30" s="126"/>
      <c r="S30" s="121"/>
      <c r="T30" s="120">
        <v>1.49</v>
      </c>
      <c r="U30" s="120">
        <v>1.77</v>
      </c>
    </row>
    <row r="31" spans="1:24" x14ac:dyDescent="0.25">
      <c r="A31" s="48" t="s">
        <v>132</v>
      </c>
      <c r="B31" s="34" t="s">
        <v>131</v>
      </c>
      <c r="C31" s="42" t="s">
        <v>369</v>
      </c>
      <c r="D31" s="42" t="s">
        <v>369</v>
      </c>
      <c r="E31" s="121">
        <v>0</v>
      </c>
      <c r="F31" s="121">
        <v>0</v>
      </c>
      <c r="G31" s="121">
        <v>0</v>
      </c>
      <c r="H31" s="121">
        <v>0</v>
      </c>
      <c r="I31" s="121">
        <v>0</v>
      </c>
      <c r="J31" s="121">
        <v>0</v>
      </c>
      <c r="K31" s="121">
        <v>0</v>
      </c>
      <c r="L31" s="34"/>
      <c r="M31" s="121">
        <v>0</v>
      </c>
      <c r="N31" s="34"/>
      <c r="O31" s="121">
        <v>0</v>
      </c>
      <c r="P31" s="42"/>
      <c r="Q31" s="121"/>
      <c r="R31" s="42"/>
      <c r="S31" s="121"/>
      <c r="T31" s="121">
        <v>0</v>
      </c>
      <c r="U31" s="129">
        <v>0</v>
      </c>
      <c r="V31" s="130"/>
      <c r="W31" s="130"/>
    </row>
    <row r="32" spans="1:24" ht="31.5" x14ac:dyDescent="0.25">
      <c r="A32" s="48" t="s">
        <v>130</v>
      </c>
      <c r="B32" s="34" t="s">
        <v>129</v>
      </c>
      <c r="C32" s="42" t="s">
        <v>369</v>
      </c>
      <c r="D32" s="42" t="s">
        <v>369</v>
      </c>
      <c r="E32" s="121">
        <v>0</v>
      </c>
      <c r="F32" s="121">
        <v>0</v>
      </c>
      <c r="G32" s="121">
        <v>0</v>
      </c>
      <c r="H32" s="121">
        <v>0</v>
      </c>
      <c r="I32" s="121">
        <v>0</v>
      </c>
      <c r="J32" s="121">
        <v>0</v>
      </c>
      <c r="K32" s="121">
        <v>0</v>
      </c>
      <c r="L32" s="34"/>
      <c r="M32" s="121">
        <v>0</v>
      </c>
      <c r="N32" s="34"/>
      <c r="O32" s="121">
        <v>0</v>
      </c>
      <c r="P32" s="42"/>
      <c r="Q32" s="121"/>
      <c r="R32" s="42"/>
      <c r="S32" s="121"/>
      <c r="T32" s="121">
        <v>0</v>
      </c>
      <c r="U32" s="129">
        <v>0</v>
      </c>
      <c r="V32" s="130"/>
      <c r="W32" s="130"/>
    </row>
    <row r="33" spans="1:23" x14ac:dyDescent="0.25">
      <c r="A33" s="48" t="s">
        <v>128</v>
      </c>
      <c r="B33" s="34" t="s">
        <v>127</v>
      </c>
      <c r="C33" s="42" t="s">
        <v>369</v>
      </c>
      <c r="D33" s="42" t="s">
        <v>369</v>
      </c>
      <c r="E33" s="121">
        <v>0</v>
      </c>
      <c r="F33" s="121">
        <v>0</v>
      </c>
      <c r="G33" s="121">
        <v>0</v>
      </c>
      <c r="H33" s="121">
        <v>0</v>
      </c>
      <c r="I33" s="121">
        <v>0</v>
      </c>
      <c r="J33" s="121">
        <v>0</v>
      </c>
      <c r="K33" s="121">
        <v>0</v>
      </c>
      <c r="L33" s="34"/>
      <c r="M33" s="121">
        <v>0</v>
      </c>
      <c r="N33" s="34"/>
      <c r="O33" s="121">
        <v>0</v>
      </c>
      <c r="P33" s="42"/>
      <c r="Q33" s="121"/>
      <c r="R33" s="42"/>
      <c r="S33" s="121"/>
      <c r="T33" s="121">
        <v>0</v>
      </c>
      <c r="U33" s="129">
        <v>0</v>
      </c>
      <c r="V33" s="130"/>
      <c r="W33" s="130"/>
    </row>
    <row r="34" spans="1:23" x14ac:dyDescent="0.25">
      <c r="A34" s="48" t="s">
        <v>126</v>
      </c>
      <c r="B34" s="34" t="s">
        <v>125</v>
      </c>
      <c r="C34" s="120">
        <v>1.49</v>
      </c>
      <c r="D34" s="120">
        <v>1.77</v>
      </c>
      <c r="E34" s="121">
        <v>0</v>
      </c>
      <c r="F34" s="121">
        <v>0</v>
      </c>
      <c r="G34" s="121">
        <v>0</v>
      </c>
      <c r="H34" s="121">
        <v>0</v>
      </c>
      <c r="I34" s="121">
        <v>0</v>
      </c>
      <c r="J34" s="121">
        <v>0</v>
      </c>
      <c r="K34" s="121">
        <v>0</v>
      </c>
      <c r="L34" s="34"/>
      <c r="M34" s="121">
        <v>0</v>
      </c>
      <c r="N34" s="34"/>
      <c r="O34" s="121">
        <v>0</v>
      </c>
      <c r="P34" s="126"/>
      <c r="Q34" s="121"/>
      <c r="R34" s="126"/>
      <c r="S34" s="121"/>
      <c r="T34" s="120">
        <v>1.49</v>
      </c>
      <c r="U34" s="120">
        <v>1.77</v>
      </c>
    </row>
    <row r="35" spans="1:23" ht="31.5" x14ac:dyDescent="0.25">
      <c r="A35" s="48" t="s">
        <v>62</v>
      </c>
      <c r="B35" s="47" t="s">
        <v>124</v>
      </c>
      <c r="C35" s="42" t="s">
        <v>512</v>
      </c>
      <c r="D35" s="42" t="s">
        <v>512</v>
      </c>
      <c r="E35" s="121">
        <v>0</v>
      </c>
      <c r="F35" s="121">
        <v>0</v>
      </c>
      <c r="G35" s="121">
        <v>0</v>
      </c>
      <c r="H35" s="121">
        <v>0</v>
      </c>
      <c r="I35" s="121">
        <v>0</v>
      </c>
      <c r="J35" s="121">
        <v>0</v>
      </c>
      <c r="K35" s="121">
        <v>0</v>
      </c>
      <c r="L35" s="34"/>
      <c r="M35" s="121">
        <v>0</v>
      </c>
      <c r="N35" s="34"/>
      <c r="O35" s="121">
        <v>0</v>
      </c>
      <c r="P35" s="42"/>
      <c r="Q35" s="121"/>
      <c r="R35" s="42"/>
      <c r="S35" s="121"/>
      <c r="T35" s="42" t="s">
        <v>512</v>
      </c>
      <c r="U35" s="42" t="s">
        <v>512</v>
      </c>
    </row>
    <row r="36" spans="1:23" ht="31.5" x14ac:dyDescent="0.25">
      <c r="A36" s="45" t="s">
        <v>123</v>
      </c>
      <c r="B36" s="44" t="s">
        <v>122</v>
      </c>
      <c r="C36" s="42" t="s">
        <v>369</v>
      </c>
      <c r="D36" s="42" t="s">
        <v>369</v>
      </c>
      <c r="E36" s="121">
        <v>0</v>
      </c>
      <c r="F36" s="121">
        <v>0</v>
      </c>
      <c r="G36" s="121">
        <v>0</v>
      </c>
      <c r="H36" s="121">
        <v>0</v>
      </c>
      <c r="I36" s="121">
        <v>0</v>
      </c>
      <c r="J36" s="121">
        <v>0</v>
      </c>
      <c r="K36" s="121">
        <v>0</v>
      </c>
      <c r="L36" s="34"/>
      <c r="M36" s="121">
        <v>0</v>
      </c>
      <c r="N36" s="34"/>
      <c r="O36" s="121">
        <v>0</v>
      </c>
      <c r="P36" s="42"/>
      <c r="Q36" s="121"/>
      <c r="R36" s="42"/>
      <c r="S36" s="121"/>
      <c r="T36" s="121">
        <v>0</v>
      </c>
      <c r="U36" s="121">
        <v>0</v>
      </c>
    </row>
    <row r="37" spans="1:23" x14ac:dyDescent="0.25">
      <c r="A37" s="45" t="s">
        <v>121</v>
      </c>
      <c r="B37" s="44" t="s">
        <v>111</v>
      </c>
      <c r="C37" s="42">
        <v>0.4</v>
      </c>
      <c r="D37" s="42">
        <v>0.4</v>
      </c>
      <c r="E37" s="121">
        <v>0</v>
      </c>
      <c r="F37" s="121">
        <v>0</v>
      </c>
      <c r="G37" s="121">
        <v>0</v>
      </c>
      <c r="H37" s="121">
        <v>0</v>
      </c>
      <c r="I37" s="121">
        <v>0</v>
      </c>
      <c r="J37" s="121">
        <v>0</v>
      </c>
      <c r="K37" s="121">
        <v>0</v>
      </c>
      <c r="L37" s="34"/>
      <c r="M37" s="121">
        <v>0</v>
      </c>
      <c r="N37" s="34"/>
      <c r="O37" s="121">
        <v>0</v>
      </c>
      <c r="P37" s="42"/>
      <c r="Q37" s="121"/>
      <c r="R37" s="42"/>
      <c r="S37" s="121"/>
      <c r="T37" s="202">
        <v>0.4</v>
      </c>
      <c r="U37" s="121">
        <v>0.4</v>
      </c>
    </row>
    <row r="38" spans="1:23" x14ac:dyDescent="0.25">
      <c r="A38" s="45" t="s">
        <v>120</v>
      </c>
      <c r="B38" s="44" t="s">
        <v>109</v>
      </c>
      <c r="C38" s="42" t="s">
        <v>369</v>
      </c>
      <c r="D38" s="42" t="s">
        <v>369</v>
      </c>
      <c r="E38" s="121">
        <v>0</v>
      </c>
      <c r="F38" s="121">
        <v>0</v>
      </c>
      <c r="G38" s="121">
        <v>0</v>
      </c>
      <c r="H38" s="121">
        <v>0</v>
      </c>
      <c r="I38" s="121">
        <v>0</v>
      </c>
      <c r="J38" s="121">
        <v>0</v>
      </c>
      <c r="K38" s="121">
        <v>0</v>
      </c>
      <c r="L38" s="34"/>
      <c r="M38" s="121">
        <v>0</v>
      </c>
      <c r="N38" s="34"/>
      <c r="O38" s="121">
        <v>0</v>
      </c>
      <c r="P38" s="42"/>
      <c r="Q38" s="121"/>
      <c r="R38" s="42"/>
      <c r="S38" s="121"/>
      <c r="T38" s="121">
        <v>0</v>
      </c>
      <c r="U38" s="121">
        <v>0</v>
      </c>
    </row>
    <row r="39" spans="1:23" ht="31.5" x14ac:dyDescent="0.25">
      <c r="A39" s="45" t="s">
        <v>119</v>
      </c>
      <c r="B39" s="34" t="s">
        <v>107</v>
      </c>
      <c r="C39" s="42" t="s">
        <v>369</v>
      </c>
      <c r="D39" s="42" t="s">
        <v>369</v>
      </c>
      <c r="E39" s="121">
        <v>0</v>
      </c>
      <c r="F39" s="121">
        <v>0</v>
      </c>
      <c r="G39" s="121">
        <v>0</v>
      </c>
      <c r="H39" s="121">
        <v>0</v>
      </c>
      <c r="I39" s="121">
        <v>0</v>
      </c>
      <c r="J39" s="121">
        <v>0</v>
      </c>
      <c r="K39" s="121">
        <v>0</v>
      </c>
      <c r="L39" s="34"/>
      <c r="M39" s="121">
        <v>0</v>
      </c>
      <c r="N39" s="34"/>
      <c r="O39" s="121">
        <v>0</v>
      </c>
      <c r="P39" s="42"/>
      <c r="Q39" s="121"/>
      <c r="R39" s="42"/>
      <c r="S39" s="121"/>
      <c r="T39" s="121">
        <v>0</v>
      </c>
      <c r="U39" s="121">
        <v>0</v>
      </c>
    </row>
    <row r="40" spans="1:23" ht="31.5" x14ac:dyDescent="0.25">
      <c r="A40" s="45" t="s">
        <v>118</v>
      </c>
      <c r="B40" s="34" t="s">
        <v>105</v>
      </c>
      <c r="C40" s="42" t="s">
        <v>369</v>
      </c>
      <c r="D40" s="42" t="s">
        <v>369</v>
      </c>
      <c r="E40" s="121">
        <v>0</v>
      </c>
      <c r="F40" s="121">
        <v>0</v>
      </c>
      <c r="G40" s="121">
        <v>0</v>
      </c>
      <c r="H40" s="121">
        <v>0</v>
      </c>
      <c r="I40" s="121">
        <v>0</v>
      </c>
      <c r="J40" s="121">
        <v>0</v>
      </c>
      <c r="K40" s="121">
        <v>0</v>
      </c>
      <c r="L40" s="34"/>
      <c r="M40" s="121">
        <v>0</v>
      </c>
      <c r="N40" s="34"/>
      <c r="O40" s="121">
        <v>0</v>
      </c>
      <c r="P40" s="42"/>
      <c r="Q40" s="121"/>
      <c r="R40" s="42"/>
      <c r="S40" s="121"/>
      <c r="T40" s="121">
        <v>0</v>
      </c>
      <c r="U40" s="121">
        <v>0</v>
      </c>
    </row>
    <row r="41" spans="1:23" x14ac:dyDescent="0.25">
      <c r="A41" s="45" t="s">
        <v>117</v>
      </c>
      <c r="B41" s="34" t="s">
        <v>103</v>
      </c>
      <c r="C41" s="42" t="s">
        <v>369</v>
      </c>
      <c r="D41" s="42" t="s">
        <v>369</v>
      </c>
      <c r="E41" s="121">
        <v>0</v>
      </c>
      <c r="F41" s="121">
        <v>0</v>
      </c>
      <c r="G41" s="121">
        <v>0</v>
      </c>
      <c r="H41" s="121">
        <v>0</v>
      </c>
      <c r="I41" s="121">
        <v>0</v>
      </c>
      <c r="J41" s="121">
        <v>0</v>
      </c>
      <c r="K41" s="121">
        <v>0</v>
      </c>
      <c r="L41" s="34"/>
      <c r="M41" s="121">
        <v>0</v>
      </c>
      <c r="N41" s="34"/>
      <c r="O41" s="121">
        <v>0</v>
      </c>
      <c r="P41" s="42"/>
      <c r="Q41" s="121"/>
      <c r="R41" s="42"/>
      <c r="S41" s="121"/>
      <c r="T41" s="121">
        <v>0</v>
      </c>
      <c r="U41" s="121">
        <v>0</v>
      </c>
    </row>
    <row r="42" spans="1:23" ht="18.75" x14ac:dyDescent="0.25">
      <c r="A42" s="45" t="s">
        <v>116</v>
      </c>
      <c r="B42" s="44" t="s">
        <v>511</v>
      </c>
      <c r="C42" s="42" t="s">
        <v>369</v>
      </c>
      <c r="D42" s="42" t="s">
        <v>369</v>
      </c>
      <c r="E42" s="121">
        <v>0</v>
      </c>
      <c r="F42" s="121">
        <v>0</v>
      </c>
      <c r="G42" s="121">
        <v>0</v>
      </c>
      <c r="H42" s="121">
        <v>0</v>
      </c>
      <c r="I42" s="121">
        <v>0</v>
      </c>
      <c r="J42" s="121">
        <v>0</v>
      </c>
      <c r="K42" s="121">
        <v>0</v>
      </c>
      <c r="L42" s="34"/>
      <c r="M42" s="121">
        <v>0</v>
      </c>
      <c r="N42" s="34"/>
      <c r="O42" s="121">
        <v>0</v>
      </c>
      <c r="P42" s="42"/>
      <c r="Q42" s="121"/>
      <c r="R42" s="42"/>
      <c r="S42" s="121"/>
      <c r="T42" s="42" t="s">
        <v>512</v>
      </c>
      <c r="U42" s="42" t="s">
        <v>512</v>
      </c>
    </row>
    <row r="43" spans="1:23" x14ac:dyDescent="0.25">
      <c r="A43" s="48" t="s">
        <v>61</v>
      </c>
      <c r="B43" s="47" t="s">
        <v>115</v>
      </c>
      <c r="C43" s="42" t="s">
        <v>369</v>
      </c>
      <c r="D43" s="42" t="s">
        <v>369</v>
      </c>
      <c r="E43" s="121">
        <v>0</v>
      </c>
      <c r="F43" s="121">
        <v>0</v>
      </c>
      <c r="G43" s="121">
        <v>0</v>
      </c>
      <c r="H43" s="121">
        <v>0</v>
      </c>
      <c r="I43" s="121">
        <v>0</v>
      </c>
      <c r="J43" s="121">
        <v>0</v>
      </c>
      <c r="K43" s="121">
        <v>0</v>
      </c>
      <c r="L43" s="34"/>
      <c r="M43" s="121">
        <v>0</v>
      </c>
      <c r="N43" s="34"/>
      <c r="O43" s="121">
        <v>0</v>
      </c>
      <c r="P43" s="42"/>
      <c r="Q43" s="121"/>
      <c r="R43" s="42"/>
      <c r="S43" s="121"/>
      <c r="T43" s="121">
        <v>0</v>
      </c>
      <c r="U43" s="121">
        <v>0</v>
      </c>
    </row>
    <row r="44" spans="1:23" x14ac:dyDescent="0.25">
      <c r="A44" s="45" t="s">
        <v>114</v>
      </c>
      <c r="B44" s="34" t="s">
        <v>113</v>
      </c>
      <c r="C44" s="42" t="s">
        <v>369</v>
      </c>
      <c r="D44" s="42" t="s">
        <v>369</v>
      </c>
      <c r="E44" s="121">
        <v>0</v>
      </c>
      <c r="F44" s="121">
        <v>0</v>
      </c>
      <c r="G44" s="121">
        <v>0</v>
      </c>
      <c r="H44" s="121">
        <v>0</v>
      </c>
      <c r="I44" s="121">
        <v>0</v>
      </c>
      <c r="J44" s="121">
        <v>0</v>
      </c>
      <c r="K44" s="121">
        <v>0</v>
      </c>
      <c r="L44" s="34"/>
      <c r="M44" s="121">
        <v>0</v>
      </c>
      <c r="N44" s="34"/>
      <c r="O44" s="121">
        <v>0</v>
      </c>
      <c r="P44" s="42"/>
      <c r="Q44" s="121"/>
      <c r="R44" s="42"/>
      <c r="S44" s="121"/>
      <c r="T44" s="121">
        <v>0</v>
      </c>
      <c r="U44" s="121">
        <v>0</v>
      </c>
    </row>
    <row r="45" spans="1:23" x14ac:dyDescent="0.25">
      <c r="A45" s="45" t="s">
        <v>112</v>
      </c>
      <c r="B45" s="34" t="s">
        <v>111</v>
      </c>
      <c r="C45" s="42">
        <v>0.4</v>
      </c>
      <c r="D45" s="42">
        <v>0.4</v>
      </c>
      <c r="E45" s="121">
        <v>0</v>
      </c>
      <c r="F45" s="121">
        <v>0</v>
      </c>
      <c r="G45" s="121">
        <v>0</v>
      </c>
      <c r="H45" s="121">
        <v>0</v>
      </c>
      <c r="I45" s="121">
        <v>0</v>
      </c>
      <c r="J45" s="121">
        <v>0</v>
      </c>
      <c r="K45" s="121">
        <v>0</v>
      </c>
      <c r="L45" s="34"/>
      <c r="M45" s="121">
        <v>0</v>
      </c>
      <c r="N45" s="34"/>
      <c r="O45" s="121">
        <v>0</v>
      </c>
      <c r="P45" s="42"/>
      <c r="Q45" s="121"/>
      <c r="R45" s="42"/>
      <c r="S45" s="121"/>
      <c r="T45" s="202">
        <v>0.4</v>
      </c>
      <c r="U45" s="121">
        <v>0.4</v>
      </c>
    </row>
    <row r="46" spans="1:23" x14ac:dyDescent="0.25">
      <c r="A46" s="45" t="s">
        <v>110</v>
      </c>
      <c r="B46" s="34" t="s">
        <v>109</v>
      </c>
      <c r="C46" s="42" t="s">
        <v>369</v>
      </c>
      <c r="D46" s="42" t="s">
        <v>369</v>
      </c>
      <c r="E46" s="121">
        <v>0</v>
      </c>
      <c r="F46" s="121">
        <v>0</v>
      </c>
      <c r="G46" s="121">
        <v>0</v>
      </c>
      <c r="H46" s="121">
        <v>0</v>
      </c>
      <c r="I46" s="121">
        <v>0</v>
      </c>
      <c r="J46" s="121">
        <v>0</v>
      </c>
      <c r="K46" s="121">
        <v>0</v>
      </c>
      <c r="L46" s="34"/>
      <c r="M46" s="121">
        <v>0</v>
      </c>
      <c r="N46" s="34"/>
      <c r="O46" s="121">
        <v>0</v>
      </c>
      <c r="P46" s="42"/>
      <c r="Q46" s="121"/>
      <c r="R46" s="42"/>
      <c r="S46" s="121"/>
      <c r="T46" s="121">
        <v>0</v>
      </c>
      <c r="U46" s="121">
        <v>0</v>
      </c>
    </row>
    <row r="47" spans="1:23" ht="31.5" x14ac:dyDescent="0.25">
      <c r="A47" s="45" t="s">
        <v>108</v>
      </c>
      <c r="B47" s="34" t="s">
        <v>107</v>
      </c>
      <c r="C47" s="42" t="s">
        <v>369</v>
      </c>
      <c r="D47" s="42" t="s">
        <v>369</v>
      </c>
      <c r="E47" s="121">
        <v>0</v>
      </c>
      <c r="F47" s="121">
        <v>0</v>
      </c>
      <c r="G47" s="121">
        <v>0</v>
      </c>
      <c r="H47" s="121">
        <v>0</v>
      </c>
      <c r="I47" s="121">
        <v>0</v>
      </c>
      <c r="J47" s="121">
        <v>0</v>
      </c>
      <c r="K47" s="121">
        <v>0</v>
      </c>
      <c r="L47" s="34"/>
      <c r="M47" s="121">
        <v>0</v>
      </c>
      <c r="N47" s="34"/>
      <c r="O47" s="121">
        <v>0</v>
      </c>
      <c r="P47" s="42"/>
      <c r="Q47" s="121"/>
      <c r="R47" s="42"/>
      <c r="S47" s="121"/>
      <c r="T47" s="121">
        <v>0</v>
      </c>
      <c r="U47" s="121">
        <v>0</v>
      </c>
    </row>
    <row r="48" spans="1:23" ht="31.5" x14ac:dyDescent="0.25">
      <c r="A48" s="45" t="s">
        <v>106</v>
      </c>
      <c r="B48" s="34" t="s">
        <v>105</v>
      </c>
      <c r="C48" s="42" t="s">
        <v>369</v>
      </c>
      <c r="D48" s="42" t="s">
        <v>369</v>
      </c>
      <c r="E48" s="121">
        <v>0</v>
      </c>
      <c r="F48" s="121">
        <v>0</v>
      </c>
      <c r="G48" s="121">
        <v>0</v>
      </c>
      <c r="H48" s="121">
        <v>0</v>
      </c>
      <c r="I48" s="121">
        <v>0</v>
      </c>
      <c r="J48" s="121">
        <v>0</v>
      </c>
      <c r="K48" s="121">
        <v>0</v>
      </c>
      <c r="L48" s="34"/>
      <c r="M48" s="121">
        <v>0</v>
      </c>
      <c r="N48" s="34"/>
      <c r="O48" s="121">
        <v>0</v>
      </c>
      <c r="P48" s="42"/>
      <c r="Q48" s="121"/>
      <c r="R48" s="42"/>
      <c r="S48" s="121"/>
      <c r="T48" s="121">
        <v>0</v>
      </c>
      <c r="U48" s="121">
        <v>0</v>
      </c>
    </row>
    <row r="49" spans="1:21" x14ac:dyDescent="0.25">
      <c r="A49" s="45" t="s">
        <v>104</v>
      </c>
      <c r="B49" s="34" t="s">
        <v>103</v>
      </c>
      <c r="C49" s="42" t="s">
        <v>369</v>
      </c>
      <c r="D49" s="42" t="s">
        <v>369</v>
      </c>
      <c r="E49" s="121">
        <v>0</v>
      </c>
      <c r="F49" s="121">
        <v>0</v>
      </c>
      <c r="G49" s="121">
        <v>0</v>
      </c>
      <c r="H49" s="121">
        <v>0</v>
      </c>
      <c r="I49" s="121">
        <v>0</v>
      </c>
      <c r="J49" s="121">
        <v>0</v>
      </c>
      <c r="K49" s="121">
        <v>0</v>
      </c>
      <c r="L49" s="34"/>
      <c r="M49" s="121">
        <v>0</v>
      </c>
      <c r="N49" s="34"/>
      <c r="O49" s="121">
        <v>0</v>
      </c>
      <c r="P49" s="42"/>
      <c r="Q49" s="121"/>
      <c r="R49" s="42"/>
      <c r="S49" s="121"/>
      <c r="T49" s="121" t="s">
        <v>512</v>
      </c>
      <c r="U49" s="121" t="s">
        <v>512</v>
      </c>
    </row>
    <row r="50" spans="1:21" ht="18.75" x14ac:dyDescent="0.25">
      <c r="A50" s="45" t="s">
        <v>102</v>
      </c>
      <c r="B50" s="44" t="s">
        <v>101</v>
      </c>
      <c r="C50" s="42" t="s">
        <v>369</v>
      </c>
      <c r="D50" s="42" t="s">
        <v>369</v>
      </c>
      <c r="E50" s="121">
        <v>0</v>
      </c>
      <c r="F50" s="121">
        <v>0</v>
      </c>
      <c r="G50" s="121">
        <v>0</v>
      </c>
      <c r="H50" s="121">
        <v>0</v>
      </c>
      <c r="I50" s="121">
        <v>0</v>
      </c>
      <c r="J50" s="121">
        <v>0</v>
      </c>
      <c r="K50" s="121">
        <v>0</v>
      </c>
      <c r="L50" s="34"/>
      <c r="M50" s="121">
        <v>0</v>
      </c>
      <c r="N50" s="34"/>
      <c r="O50" s="121">
        <v>0</v>
      </c>
      <c r="P50" s="42"/>
      <c r="Q50" s="121"/>
      <c r="R50" s="42"/>
      <c r="S50" s="121"/>
      <c r="T50" s="42" t="s">
        <v>512</v>
      </c>
      <c r="U50" s="42" t="s">
        <v>512</v>
      </c>
    </row>
    <row r="51" spans="1:21" ht="35.25" customHeight="1" x14ac:dyDescent="0.25">
      <c r="A51" s="48" t="s">
        <v>59</v>
      </c>
      <c r="B51" s="47" t="s">
        <v>100</v>
      </c>
      <c r="C51" s="120" t="s">
        <v>512</v>
      </c>
      <c r="D51" s="120" t="s">
        <v>512</v>
      </c>
      <c r="E51" s="121">
        <v>0</v>
      </c>
      <c r="F51" s="121">
        <v>0</v>
      </c>
      <c r="G51" s="121">
        <v>0</v>
      </c>
      <c r="H51" s="121">
        <v>0</v>
      </c>
      <c r="I51" s="121">
        <v>0</v>
      </c>
      <c r="J51" s="121">
        <v>0</v>
      </c>
      <c r="K51" s="121">
        <v>0</v>
      </c>
      <c r="L51" s="34"/>
      <c r="M51" s="121">
        <v>0</v>
      </c>
      <c r="N51" s="34"/>
      <c r="O51" s="121">
        <v>0</v>
      </c>
      <c r="P51" s="126"/>
      <c r="Q51" s="121"/>
      <c r="R51" s="126"/>
      <c r="S51" s="121"/>
      <c r="T51" s="120" t="s">
        <v>512</v>
      </c>
      <c r="U51" s="120" t="s">
        <v>512</v>
      </c>
    </row>
    <row r="52" spans="1:21" x14ac:dyDescent="0.25">
      <c r="A52" s="45" t="s">
        <v>99</v>
      </c>
      <c r="B52" s="34" t="s">
        <v>98</v>
      </c>
      <c r="C52" s="120">
        <v>1.49</v>
      </c>
      <c r="D52" s="120">
        <v>1.77</v>
      </c>
      <c r="E52" s="121">
        <v>0</v>
      </c>
      <c r="F52" s="121">
        <v>0</v>
      </c>
      <c r="G52" s="121">
        <v>0</v>
      </c>
      <c r="H52" s="121">
        <v>0</v>
      </c>
      <c r="I52" s="121">
        <v>0</v>
      </c>
      <c r="J52" s="121">
        <v>0</v>
      </c>
      <c r="K52" s="121">
        <v>0</v>
      </c>
      <c r="L52" s="34"/>
      <c r="M52" s="121">
        <v>0</v>
      </c>
      <c r="N52" s="34"/>
      <c r="O52" s="121">
        <v>0</v>
      </c>
      <c r="P52" s="126"/>
      <c r="Q52" s="121"/>
      <c r="R52" s="126"/>
      <c r="S52" s="121"/>
      <c r="T52" s="120">
        <v>1.49</v>
      </c>
      <c r="U52" s="120">
        <v>1.77</v>
      </c>
    </row>
    <row r="53" spans="1:21" x14ac:dyDescent="0.25">
      <c r="A53" s="45" t="s">
        <v>97</v>
      </c>
      <c r="B53" s="34" t="s">
        <v>91</v>
      </c>
      <c r="C53" s="42" t="s">
        <v>369</v>
      </c>
      <c r="D53" s="42" t="s">
        <v>369</v>
      </c>
      <c r="E53" s="121">
        <v>0</v>
      </c>
      <c r="F53" s="121">
        <v>0</v>
      </c>
      <c r="G53" s="121">
        <v>0</v>
      </c>
      <c r="H53" s="121">
        <v>0</v>
      </c>
      <c r="I53" s="121">
        <v>0</v>
      </c>
      <c r="J53" s="121">
        <v>0</v>
      </c>
      <c r="K53" s="121">
        <v>0</v>
      </c>
      <c r="L53" s="119"/>
      <c r="M53" s="121"/>
      <c r="N53" s="119"/>
      <c r="O53" s="121"/>
      <c r="P53" s="119"/>
      <c r="Q53" s="121"/>
      <c r="R53" s="119"/>
      <c r="S53" s="121"/>
      <c r="T53" s="121">
        <v>0</v>
      </c>
      <c r="U53" s="121">
        <v>0</v>
      </c>
    </row>
    <row r="54" spans="1:21" x14ac:dyDescent="0.25">
      <c r="A54" s="45" t="s">
        <v>96</v>
      </c>
      <c r="B54" s="44" t="s">
        <v>90</v>
      </c>
      <c r="C54" s="42">
        <v>0.4</v>
      </c>
      <c r="D54" s="42">
        <v>0.4</v>
      </c>
      <c r="E54" s="121">
        <v>0</v>
      </c>
      <c r="F54" s="121">
        <v>0</v>
      </c>
      <c r="G54" s="121">
        <v>0</v>
      </c>
      <c r="H54" s="121">
        <v>0</v>
      </c>
      <c r="I54" s="121">
        <v>0</v>
      </c>
      <c r="J54" s="121">
        <v>0</v>
      </c>
      <c r="K54" s="121">
        <v>0</v>
      </c>
      <c r="L54" s="119"/>
      <c r="M54" s="121"/>
      <c r="N54" s="119"/>
      <c r="O54" s="121"/>
      <c r="P54" s="119"/>
      <c r="Q54" s="121"/>
      <c r="R54" s="119"/>
      <c r="S54" s="121"/>
      <c r="T54" s="202">
        <v>0.4</v>
      </c>
      <c r="U54" s="121">
        <v>0.4</v>
      </c>
    </row>
    <row r="55" spans="1:21" x14ac:dyDescent="0.25">
      <c r="A55" s="45" t="s">
        <v>95</v>
      </c>
      <c r="B55" s="44" t="s">
        <v>89</v>
      </c>
      <c r="C55" s="42" t="s">
        <v>369</v>
      </c>
      <c r="D55" s="42" t="s">
        <v>369</v>
      </c>
      <c r="E55" s="121">
        <v>0</v>
      </c>
      <c r="F55" s="121">
        <v>0</v>
      </c>
      <c r="G55" s="121">
        <v>0</v>
      </c>
      <c r="H55" s="121">
        <v>0</v>
      </c>
      <c r="I55" s="121">
        <v>0</v>
      </c>
      <c r="J55" s="121">
        <v>0</v>
      </c>
      <c r="K55" s="121">
        <v>0</v>
      </c>
      <c r="L55" s="119"/>
      <c r="M55" s="121"/>
      <c r="N55" s="119"/>
      <c r="O55" s="121"/>
      <c r="P55" s="119"/>
      <c r="Q55" s="121"/>
      <c r="R55" s="119"/>
      <c r="S55" s="121"/>
      <c r="T55" s="121">
        <v>0</v>
      </c>
      <c r="U55" s="121">
        <v>0</v>
      </c>
    </row>
    <row r="56" spans="1:21" x14ac:dyDescent="0.25">
      <c r="A56" s="45" t="s">
        <v>94</v>
      </c>
      <c r="B56" s="44" t="s">
        <v>88</v>
      </c>
      <c r="C56" s="42" t="s">
        <v>369</v>
      </c>
      <c r="D56" s="42" t="s">
        <v>369</v>
      </c>
      <c r="E56" s="121">
        <v>0</v>
      </c>
      <c r="F56" s="121">
        <v>0</v>
      </c>
      <c r="G56" s="121">
        <v>0</v>
      </c>
      <c r="H56" s="121">
        <v>0</v>
      </c>
      <c r="I56" s="121">
        <v>0</v>
      </c>
      <c r="J56" s="121">
        <v>0</v>
      </c>
      <c r="K56" s="121">
        <v>0</v>
      </c>
      <c r="L56" s="119"/>
      <c r="M56" s="121"/>
      <c r="N56" s="119"/>
      <c r="O56" s="121"/>
      <c r="P56" s="119"/>
      <c r="Q56" s="121"/>
      <c r="R56" s="119"/>
      <c r="S56" s="121"/>
      <c r="T56" s="121">
        <v>0</v>
      </c>
      <c r="U56" s="121">
        <v>0</v>
      </c>
    </row>
    <row r="57" spans="1:21" ht="18.75" x14ac:dyDescent="0.25">
      <c r="A57" s="45" t="s">
        <v>93</v>
      </c>
      <c r="B57" s="127" t="s">
        <v>87</v>
      </c>
      <c r="C57" s="42" t="s">
        <v>369</v>
      </c>
      <c r="D57" s="42" t="s">
        <v>369</v>
      </c>
      <c r="E57" s="121">
        <v>0</v>
      </c>
      <c r="F57" s="121">
        <v>0</v>
      </c>
      <c r="G57" s="121">
        <v>0</v>
      </c>
      <c r="H57" s="121">
        <v>0</v>
      </c>
      <c r="I57" s="121">
        <v>0</v>
      </c>
      <c r="J57" s="121">
        <v>0</v>
      </c>
      <c r="K57" s="121">
        <v>0</v>
      </c>
      <c r="L57" s="34"/>
      <c r="M57" s="121">
        <v>0</v>
      </c>
      <c r="N57" s="34"/>
      <c r="O57" s="121">
        <v>0</v>
      </c>
      <c r="P57" s="42"/>
      <c r="Q57" s="121"/>
      <c r="R57" s="42"/>
      <c r="S57" s="121"/>
      <c r="T57" s="42" t="s">
        <v>512</v>
      </c>
      <c r="U57" s="42" t="s">
        <v>512</v>
      </c>
    </row>
    <row r="58" spans="1:21" ht="36.75" customHeight="1" x14ac:dyDescent="0.25">
      <c r="A58" s="48" t="s">
        <v>58</v>
      </c>
      <c r="B58" s="64" t="s">
        <v>191</v>
      </c>
      <c r="C58" s="42" t="s">
        <v>369</v>
      </c>
      <c r="D58" s="42" t="s">
        <v>369</v>
      </c>
      <c r="E58" s="121">
        <v>0</v>
      </c>
      <c r="F58" s="121">
        <v>0</v>
      </c>
      <c r="G58" s="121">
        <v>0</v>
      </c>
      <c r="H58" s="121">
        <v>0</v>
      </c>
      <c r="I58" s="121">
        <v>0</v>
      </c>
      <c r="J58" s="121">
        <v>0</v>
      </c>
      <c r="K58" s="121">
        <v>0</v>
      </c>
      <c r="L58" s="120"/>
      <c r="M58" s="121"/>
      <c r="N58" s="120"/>
      <c r="O58" s="121">
        <v>0</v>
      </c>
      <c r="P58" s="120"/>
      <c r="Q58" s="121"/>
      <c r="R58" s="120"/>
      <c r="S58" s="121"/>
      <c r="T58" s="121">
        <v>0</v>
      </c>
      <c r="U58" s="121">
        <v>0</v>
      </c>
    </row>
    <row r="59" spans="1:21" x14ac:dyDescent="0.25">
      <c r="A59" s="48" t="s">
        <v>56</v>
      </c>
      <c r="B59" s="47" t="s">
        <v>92</v>
      </c>
      <c r="C59" s="42" t="s">
        <v>369</v>
      </c>
      <c r="D59" s="42" t="s">
        <v>369</v>
      </c>
      <c r="E59" s="121">
        <v>0</v>
      </c>
      <c r="F59" s="121">
        <v>0</v>
      </c>
      <c r="G59" s="121">
        <v>0</v>
      </c>
      <c r="H59" s="121">
        <v>0</v>
      </c>
      <c r="I59" s="121">
        <v>0</v>
      </c>
      <c r="J59" s="121">
        <v>0</v>
      </c>
      <c r="K59" s="121">
        <v>0</v>
      </c>
      <c r="L59" s="119"/>
      <c r="M59" s="121"/>
      <c r="N59" s="119"/>
      <c r="O59" s="121"/>
      <c r="P59" s="119"/>
      <c r="Q59" s="121"/>
      <c r="R59" s="119"/>
      <c r="S59" s="121"/>
      <c r="T59" s="121">
        <v>0</v>
      </c>
      <c r="U59" s="121">
        <v>0</v>
      </c>
    </row>
    <row r="60" spans="1:21" x14ac:dyDescent="0.25">
      <c r="A60" s="45" t="s">
        <v>185</v>
      </c>
      <c r="B60" s="46" t="s">
        <v>113</v>
      </c>
      <c r="C60" s="42" t="s">
        <v>369</v>
      </c>
      <c r="D60" s="42" t="s">
        <v>369</v>
      </c>
      <c r="E60" s="121">
        <v>0</v>
      </c>
      <c r="F60" s="121">
        <v>0</v>
      </c>
      <c r="G60" s="121">
        <v>0</v>
      </c>
      <c r="H60" s="121">
        <v>0</v>
      </c>
      <c r="I60" s="121">
        <v>0</v>
      </c>
      <c r="J60" s="121">
        <v>0</v>
      </c>
      <c r="K60" s="121">
        <v>0</v>
      </c>
      <c r="L60" s="119"/>
      <c r="M60" s="121"/>
      <c r="N60" s="119"/>
      <c r="O60" s="121"/>
      <c r="P60" s="119"/>
      <c r="Q60" s="121"/>
      <c r="R60" s="119"/>
      <c r="S60" s="121"/>
      <c r="T60" s="121">
        <v>0</v>
      </c>
      <c r="U60" s="121">
        <v>0</v>
      </c>
    </row>
    <row r="61" spans="1:21" x14ac:dyDescent="0.25">
      <c r="A61" s="45" t="s">
        <v>186</v>
      </c>
      <c r="B61" s="46" t="s">
        <v>111</v>
      </c>
      <c r="C61" s="42">
        <v>0.4</v>
      </c>
      <c r="D61" s="42">
        <v>0.4</v>
      </c>
      <c r="E61" s="121">
        <v>0</v>
      </c>
      <c r="F61" s="121">
        <v>0</v>
      </c>
      <c r="G61" s="121">
        <v>0</v>
      </c>
      <c r="H61" s="121">
        <v>0</v>
      </c>
      <c r="I61" s="121">
        <v>0</v>
      </c>
      <c r="J61" s="121">
        <v>0</v>
      </c>
      <c r="K61" s="121">
        <v>0</v>
      </c>
      <c r="L61" s="119"/>
      <c r="M61" s="121"/>
      <c r="N61" s="119"/>
      <c r="O61" s="121"/>
      <c r="P61" s="119"/>
      <c r="Q61" s="121"/>
      <c r="R61" s="119"/>
      <c r="S61" s="121"/>
      <c r="T61" s="202">
        <v>0.4</v>
      </c>
      <c r="U61" s="121">
        <v>0.4</v>
      </c>
    </row>
    <row r="62" spans="1:21" x14ac:dyDescent="0.25">
      <c r="A62" s="45" t="s">
        <v>187</v>
      </c>
      <c r="B62" s="46" t="s">
        <v>109</v>
      </c>
      <c r="C62" s="42" t="s">
        <v>369</v>
      </c>
      <c r="D62" s="42" t="s">
        <v>369</v>
      </c>
      <c r="E62" s="121">
        <v>0</v>
      </c>
      <c r="F62" s="121">
        <v>0</v>
      </c>
      <c r="G62" s="121">
        <v>0</v>
      </c>
      <c r="H62" s="121">
        <v>0</v>
      </c>
      <c r="I62" s="121">
        <v>0</v>
      </c>
      <c r="J62" s="121">
        <v>0</v>
      </c>
      <c r="K62" s="121">
        <v>0</v>
      </c>
      <c r="L62" s="119"/>
      <c r="M62" s="121"/>
      <c r="N62" s="119"/>
      <c r="O62" s="121"/>
      <c r="P62" s="119"/>
      <c r="Q62" s="121"/>
      <c r="R62" s="119"/>
      <c r="S62" s="121"/>
      <c r="T62" s="121">
        <v>0</v>
      </c>
      <c r="U62" s="121">
        <v>0</v>
      </c>
    </row>
    <row r="63" spans="1:21" x14ac:dyDescent="0.25">
      <c r="A63" s="45" t="s">
        <v>188</v>
      </c>
      <c r="B63" s="46" t="s">
        <v>190</v>
      </c>
      <c r="C63" s="42" t="s">
        <v>369</v>
      </c>
      <c r="D63" s="42" t="s">
        <v>369</v>
      </c>
      <c r="E63" s="121">
        <v>0</v>
      </c>
      <c r="F63" s="121">
        <v>0</v>
      </c>
      <c r="G63" s="121">
        <v>0</v>
      </c>
      <c r="H63" s="121">
        <v>0</v>
      </c>
      <c r="I63" s="121">
        <v>0</v>
      </c>
      <c r="J63" s="121">
        <v>0</v>
      </c>
      <c r="K63" s="121">
        <v>0</v>
      </c>
      <c r="L63" s="119"/>
      <c r="M63" s="121"/>
      <c r="N63" s="119"/>
      <c r="O63" s="121"/>
      <c r="P63" s="119"/>
      <c r="Q63" s="121"/>
      <c r="R63" s="119"/>
      <c r="S63" s="121"/>
      <c r="T63" s="121">
        <v>0</v>
      </c>
      <c r="U63" s="121">
        <v>0</v>
      </c>
    </row>
    <row r="64" spans="1:21" ht="18.75" x14ac:dyDescent="0.25">
      <c r="A64" s="45" t="s">
        <v>189</v>
      </c>
      <c r="B64" s="44" t="s">
        <v>87</v>
      </c>
      <c r="C64" s="42" t="s">
        <v>369</v>
      </c>
      <c r="D64" s="42" t="s">
        <v>369</v>
      </c>
      <c r="E64" s="121">
        <v>0</v>
      </c>
      <c r="F64" s="121">
        <v>0</v>
      </c>
      <c r="G64" s="121">
        <v>0</v>
      </c>
      <c r="H64" s="121">
        <v>0</v>
      </c>
      <c r="I64" s="121">
        <v>0</v>
      </c>
      <c r="J64" s="121">
        <v>0</v>
      </c>
      <c r="K64" s="121">
        <v>0</v>
      </c>
      <c r="L64" s="119"/>
      <c r="M64" s="121"/>
      <c r="N64" s="119"/>
      <c r="O64" s="121"/>
      <c r="P64" s="119"/>
      <c r="Q64" s="121"/>
      <c r="R64" s="119"/>
      <c r="S64" s="121"/>
      <c r="T64" s="131">
        <v>0</v>
      </c>
      <c r="U64" s="131">
        <v>0</v>
      </c>
    </row>
    <row r="65" spans="1:21" x14ac:dyDescent="0.25">
      <c r="A65" s="41"/>
      <c r="B65" s="36"/>
      <c r="C65" s="36"/>
      <c r="D65" s="36"/>
      <c r="E65" s="36"/>
      <c r="F65" s="36"/>
      <c r="G65" s="36"/>
      <c r="H65" s="36"/>
      <c r="I65" s="36"/>
      <c r="J65" s="36"/>
      <c r="K65" s="36"/>
      <c r="L65" s="41"/>
      <c r="M65" s="41"/>
      <c r="T65" s="130"/>
      <c r="U65" s="130"/>
    </row>
    <row r="66" spans="1:21" ht="54" customHeight="1" x14ac:dyDescent="0.25">
      <c r="B66" s="354"/>
      <c r="C66" s="354"/>
      <c r="D66" s="354"/>
      <c r="E66" s="354"/>
      <c r="F66" s="354"/>
      <c r="G66" s="354"/>
      <c r="H66" s="354"/>
      <c r="I66" s="354"/>
      <c r="J66" s="38"/>
      <c r="K66" s="38"/>
      <c r="L66" s="40"/>
      <c r="M66" s="40"/>
      <c r="N66" s="40"/>
      <c r="O66" s="40"/>
      <c r="P66" s="40"/>
      <c r="Q66" s="40"/>
      <c r="R66" s="40"/>
      <c r="S66" s="40"/>
      <c r="T66" s="40"/>
    </row>
    <row r="68" spans="1:21" ht="50.25" customHeight="1" x14ac:dyDescent="0.25">
      <c r="B68" s="354"/>
      <c r="C68" s="354"/>
      <c r="D68" s="354"/>
      <c r="E68" s="354"/>
      <c r="F68" s="354"/>
      <c r="G68" s="354"/>
      <c r="H68" s="354"/>
      <c r="I68" s="354"/>
      <c r="J68" s="38"/>
      <c r="K68" s="38"/>
    </row>
    <row r="70" spans="1:21" ht="36.75" customHeight="1" x14ac:dyDescent="0.25">
      <c r="B70" s="354"/>
      <c r="C70" s="354"/>
      <c r="D70" s="354"/>
      <c r="E70" s="354"/>
      <c r="F70" s="354"/>
      <c r="G70" s="354"/>
      <c r="H70" s="354"/>
      <c r="I70" s="354"/>
      <c r="J70" s="38"/>
      <c r="K70" s="38"/>
    </row>
    <row r="71" spans="1:21" x14ac:dyDescent="0.25">
      <c r="N71" s="39"/>
    </row>
    <row r="72" spans="1:21" ht="51" customHeight="1" x14ac:dyDescent="0.25">
      <c r="B72" s="354"/>
      <c r="C72" s="354"/>
      <c r="D72" s="354"/>
      <c r="E72" s="354"/>
      <c r="F72" s="354"/>
      <c r="G72" s="354"/>
      <c r="H72" s="354"/>
      <c r="I72" s="354"/>
      <c r="J72" s="38"/>
      <c r="K72" s="38"/>
      <c r="N72" s="39"/>
    </row>
    <row r="73" spans="1:21" ht="32.25" customHeight="1" x14ac:dyDescent="0.25">
      <c r="B73" s="354"/>
      <c r="C73" s="354"/>
      <c r="D73" s="354"/>
      <c r="E73" s="354"/>
      <c r="F73" s="354"/>
      <c r="G73" s="354"/>
      <c r="H73" s="354"/>
      <c r="I73" s="354"/>
      <c r="J73" s="38"/>
      <c r="K73" s="38"/>
    </row>
    <row r="74" spans="1:21" ht="51.75" customHeight="1" x14ac:dyDescent="0.25">
      <c r="B74" s="354"/>
      <c r="C74" s="354"/>
      <c r="D74" s="354"/>
      <c r="E74" s="354"/>
      <c r="F74" s="354"/>
      <c r="G74" s="354"/>
      <c r="H74" s="354"/>
      <c r="I74" s="354"/>
      <c r="J74" s="38"/>
      <c r="K74" s="38"/>
    </row>
    <row r="75" spans="1:21" ht="21.75" customHeight="1" x14ac:dyDescent="0.25">
      <c r="B75" s="352"/>
      <c r="C75" s="352"/>
      <c r="D75" s="352"/>
      <c r="E75" s="352"/>
      <c r="F75" s="352"/>
      <c r="G75" s="352"/>
      <c r="H75" s="352"/>
      <c r="I75" s="352"/>
      <c r="J75" s="37"/>
      <c r="K75" s="37"/>
    </row>
    <row r="76" spans="1:21" ht="23.25" customHeight="1" x14ac:dyDescent="0.25"/>
    <row r="77" spans="1:21" ht="18.75" customHeight="1" x14ac:dyDescent="0.25">
      <c r="B77" s="353"/>
      <c r="C77" s="353"/>
      <c r="D77" s="353"/>
      <c r="E77" s="353"/>
      <c r="F77" s="353"/>
      <c r="G77" s="353"/>
      <c r="H77" s="353"/>
      <c r="I77" s="353"/>
      <c r="J77" s="36"/>
      <c r="K77" s="36"/>
    </row>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V28"/>
  <sheetViews>
    <sheetView topLeftCell="P10" zoomScale="80" zoomScaleNormal="80" zoomScaleSheetLayoutView="85" workbookViewId="0">
      <selection activeCell="P15" sqref="P15:AG15"/>
    </sheetView>
  </sheetViews>
  <sheetFormatPr defaultRowHeight="15" x14ac:dyDescent="0.25"/>
  <cols>
    <col min="1" max="1" width="6.140625" style="14" customWidth="1"/>
    <col min="2" max="2" width="23.140625" style="14" customWidth="1"/>
    <col min="3" max="3" width="13.85546875" style="14" customWidth="1"/>
    <col min="4" max="4" width="15.140625" style="14" customWidth="1"/>
    <col min="5" max="10" width="7.7109375" style="14" customWidth="1"/>
    <col min="11" max="11" width="6.42578125" style="14" customWidth="1"/>
    <col min="12" max="12" width="9" style="14" customWidth="1"/>
    <col min="13" max="15" width="10.710937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28" width="10.7109375" style="14" customWidth="1"/>
    <col min="29" max="29" width="16.140625" style="14" customWidth="1"/>
    <col min="30"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AV1" s="26" t="s">
        <v>67</v>
      </c>
    </row>
    <row r="2" spans="1:48" ht="18.75" x14ac:dyDescent="0.3">
      <c r="AV2" s="11" t="s">
        <v>10</v>
      </c>
    </row>
    <row r="3" spans="1:48" ht="18.75" x14ac:dyDescent="0.3">
      <c r="AV3" s="11" t="s">
        <v>377</v>
      </c>
    </row>
    <row r="4" spans="1:48" ht="18.75" x14ac:dyDescent="0.3">
      <c r="AV4" s="11"/>
    </row>
    <row r="5" spans="1:48" ht="18.75" customHeight="1" x14ac:dyDescent="0.25">
      <c r="A5" s="314" t="s">
        <v>513</v>
      </c>
      <c r="B5" s="314"/>
      <c r="C5" s="314"/>
      <c r="D5" s="314"/>
      <c r="E5" s="314"/>
      <c r="F5" s="314"/>
      <c r="G5" s="314"/>
      <c r="H5" s="314"/>
      <c r="I5" s="314"/>
      <c r="J5" s="314"/>
      <c r="K5" s="314"/>
      <c r="L5" s="314"/>
      <c r="M5" s="314"/>
      <c r="N5" s="314"/>
      <c r="O5" s="314"/>
      <c r="P5" s="314"/>
      <c r="Q5" s="314"/>
      <c r="R5" s="314"/>
      <c r="S5" s="314"/>
      <c r="T5" s="314"/>
      <c r="U5" s="314"/>
      <c r="V5" s="314"/>
      <c r="W5" s="314"/>
      <c r="X5" s="314"/>
      <c r="Y5" s="314"/>
      <c r="Z5" s="314"/>
      <c r="AA5" s="314"/>
      <c r="AB5" s="314"/>
      <c r="AC5" s="314"/>
      <c r="AD5" s="314"/>
      <c r="AE5" s="314"/>
      <c r="AF5" s="314"/>
      <c r="AG5" s="314"/>
      <c r="AH5" s="314"/>
      <c r="AI5" s="314"/>
      <c r="AJ5" s="314"/>
      <c r="AK5" s="314"/>
      <c r="AL5" s="314"/>
      <c r="AM5" s="314"/>
      <c r="AN5" s="314"/>
      <c r="AO5" s="314"/>
      <c r="AP5" s="314"/>
      <c r="AQ5" s="314"/>
      <c r="AR5" s="314"/>
      <c r="AS5" s="314"/>
      <c r="AT5" s="314"/>
      <c r="AU5" s="314"/>
      <c r="AV5" s="314"/>
    </row>
    <row r="6" spans="1:48" ht="18.75" x14ac:dyDescent="0.3">
      <c r="AV6" s="11"/>
    </row>
    <row r="7" spans="1:48" ht="18.75" x14ac:dyDescent="0.25">
      <c r="A7" s="318" t="s">
        <v>9</v>
      </c>
      <c r="B7" s="318"/>
      <c r="C7" s="318"/>
      <c r="D7" s="318"/>
      <c r="E7" s="318"/>
      <c r="F7" s="318"/>
      <c r="G7" s="318"/>
      <c r="H7" s="318"/>
      <c r="I7" s="318"/>
      <c r="J7" s="318"/>
      <c r="K7" s="318"/>
      <c r="L7" s="318"/>
      <c r="M7" s="318"/>
      <c r="N7" s="318"/>
      <c r="O7" s="318"/>
      <c r="P7" s="318"/>
      <c r="Q7" s="318"/>
      <c r="R7" s="318"/>
      <c r="S7" s="318"/>
      <c r="T7" s="318"/>
      <c r="U7" s="318"/>
      <c r="V7" s="318"/>
      <c r="W7" s="318"/>
      <c r="X7" s="318"/>
      <c r="Y7" s="318"/>
      <c r="Z7" s="318"/>
      <c r="AA7" s="318"/>
      <c r="AB7" s="318"/>
      <c r="AC7" s="318"/>
      <c r="AD7" s="318"/>
      <c r="AE7" s="318"/>
      <c r="AF7" s="318"/>
      <c r="AG7" s="318"/>
      <c r="AH7" s="318"/>
      <c r="AI7" s="318"/>
      <c r="AJ7" s="318"/>
      <c r="AK7" s="318"/>
      <c r="AL7" s="318"/>
      <c r="AM7" s="318"/>
      <c r="AN7" s="318"/>
      <c r="AO7" s="318"/>
      <c r="AP7" s="318"/>
      <c r="AQ7" s="318"/>
      <c r="AR7" s="318"/>
      <c r="AS7" s="318"/>
      <c r="AT7" s="318"/>
      <c r="AU7" s="318"/>
      <c r="AV7" s="318"/>
    </row>
    <row r="8" spans="1:48" ht="18.75" x14ac:dyDescent="0.25">
      <c r="A8" s="318"/>
      <c r="B8" s="318"/>
      <c r="C8" s="318"/>
      <c r="D8" s="318"/>
      <c r="E8" s="318"/>
      <c r="F8" s="318"/>
      <c r="G8" s="318"/>
      <c r="H8" s="318"/>
      <c r="I8" s="318"/>
      <c r="J8" s="318"/>
      <c r="K8" s="318"/>
      <c r="L8" s="318"/>
      <c r="M8" s="318"/>
      <c r="N8" s="318"/>
      <c r="O8" s="318"/>
      <c r="P8" s="318"/>
      <c r="Q8" s="318"/>
      <c r="R8" s="318"/>
      <c r="S8" s="318"/>
      <c r="T8" s="318"/>
      <c r="U8" s="318"/>
      <c r="V8" s="318"/>
      <c r="W8" s="318"/>
      <c r="X8" s="318"/>
      <c r="Y8" s="318"/>
      <c r="Z8" s="318"/>
      <c r="AA8" s="318"/>
      <c r="AB8" s="318"/>
      <c r="AC8" s="318"/>
      <c r="AD8" s="318"/>
      <c r="AE8" s="318"/>
      <c r="AF8" s="318"/>
      <c r="AG8" s="318"/>
      <c r="AH8" s="318"/>
      <c r="AI8" s="318"/>
      <c r="AJ8" s="318"/>
      <c r="AK8" s="318"/>
      <c r="AL8" s="318"/>
      <c r="AM8" s="318"/>
      <c r="AN8" s="318"/>
      <c r="AO8" s="318"/>
      <c r="AP8" s="318"/>
      <c r="AQ8" s="318"/>
      <c r="AR8" s="318"/>
      <c r="AS8" s="318"/>
      <c r="AT8" s="318"/>
      <c r="AU8" s="318"/>
      <c r="AV8" s="318"/>
    </row>
    <row r="9" spans="1:48" ht="15.75" x14ac:dyDescent="0.25">
      <c r="A9" s="319" t="s">
        <v>480</v>
      </c>
      <c r="B9" s="319"/>
      <c r="C9" s="319"/>
      <c r="D9" s="319"/>
      <c r="E9" s="319"/>
      <c r="F9" s="319"/>
      <c r="G9" s="319"/>
      <c r="H9" s="319"/>
      <c r="I9" s="319"/>
      <c r="J9" s="319"/>
      <c r="K9" s="319"/>
      <c r="L9" s="319"/>
      <c r="M9" s="319"/>
      <c r="N9" s="319"/>
      <c r="O9" s="319"/>
      <c r="P9" s="319"/>
      <c r="Q9" s="319"/>
      <c r="R9" s="319"/>
      <c r="S9" s="319"/>
      <c r="T9" s="319"/>
      <c r="U9" s="319"/>
      <c r="V9" s="319"/>
      <c r="W9" s="319"/>
      <c r="X9" s="319"/>
      <c r="Y9" s="319"/>
      <c r="Z9" s="319"/>
      <c r="AA9" s="319"/>
      <c r="AB9" s="319"/>
      <c r="AC9" s="319"/>
      <c r="AD9" s="319"/>
      <c r="AE9" s="319"/>
      <c r="AF9" s="319"/>
      <c r="AG9" s="319"/>
      <c r="AH9" s="319"/>
      <c r="AI9" s="319"/>
      <c r="AJ9" s="319"/>
      <c r="AK9" s="319"/>
      <c r="AL9" s="319"/>
      <c r="AM9" s="319"/>
      <c r="AN9" s="319"/>
      <c r="AO9" s="319"/>
      <c r="AP9" s="319"/>
      <c r="AQ9" s="319"/>
      <c r="AR9" s="319"/>
      <c r="AS9" s="319"/>
      <c r="AT9" s="319"/>
      <c r="AU9" s="319"/>
      <c r="AV9" s="319"/>
    </row>
    <row r="10" spans="1:48" ht="15.75" x14ac:dyDescent="0.25">
      <c r="A10" s="315" t="s">
        <v>8</v>
      </c>
      <c r="B10" s="315"/>
      <c r="C10" s="315"/>
      <c r="D10" s="315"/>
      <c r="E10" s="315"/>
      <c r="F10" s="315"/>
      <c r="G10" s="315"/>
      <c r="H10" s="315"/>
      <c r="I10" s="315"/>
      <c r="J10" s="315"/>
      <c r="K10" s="315"/>
      <c r="L10" s="315"/>
      <c r="M10" s="315"/>
      <c r="N10" s="315"/>
      <c r="O10" s="315"/>
      <c r="P10" s="315"/>
      <c r="Q10" s="315"/>
      <c r="R10" s="315"/>
      <c r="S10" s="315"/>
      <c r="T10" s="315"/>
      <c r="U10" s="315"/>
      <c r="V10" s="315"/>
      <c r="W10" s="315"/>
      <c r="X10" s="315"/>
      <c r="Y10" s="315"/>
      <c r="Z10" s="315"/>
      <c r="AA10" s="315"/>
      <c r="AB10" s="315"/>
      <c r="AC10" s="315"/>
      <c r="AD10" s="315"/>
      <c r="AE10" s="315"/>
      <c r="AF10" s="315"/>
      <c r="AG10" s="315"/>
      <c r="AH10" s="315"/>
      <c r="AI10" s="315"/>
      <c r="AJ10" s="315"/>
      <c r="AK10" s="315"/>
      <c r="AL10" s="315"/>
      <c r="AM10" s="315"/>
      <c r="AN10" s="315"/>
      <c r="AO10" s="315"/>
      <c r="AP10" s="315"/>
      <c r="AQ10" s="315"/>
      <c r="AR10" s="315"/>
      <c r="AS10" s="315"/>
      <c r="AT10" s="315"/>
      <c r="AU10" s="315"/>
      <c r="AV10" s="315"/>
    </row>
    <row r="11" spans="1:48" ht="18.75" x14ac:dyDescent="0.25">
      <c r="A11" s="318"/>
      <c r="B11" s="318"/>
      <c r="C11" s="318"/>
      <c r="D11" s="318"/>
      <c r="E11" s="318"/>
      <c r="F11" s="318"/>
      <c r="G11" s="318"/>
      <c r="H11" s="318"/>
      <c r="I11" s="318"/>
      <c r="J11" s="318"/>
      <c r="K11" s="318"/>
      <c r="L11" s="318"/>
      <c r="M11" s="318"/>
      <c r="N11" s="318"/>
      <c r="O11" s="318"/>
      <c r="P11" s="318"/>
      <c r="Q11" s="318"/>
      <c r="R11" s="318"/>
      <c r="S11" s="318"/>
      <c r="T11" s="318"/>
      <c r="U11" s="318"/>
      <c r="V11" s="318"/>
      <c r="W11" s="318"/>
      <c r="X11" s="318"/>
      <c r="Y11" s="318"/>
      <c r="Z11" s="318"/>
      <c r="AA11" s="318"/>
      <c r="AB11" s="318"/>
      <c r="AC11" s="318"/>
      <c r="AD11" s="318"/>
      <c r="AE11" s="318"/>
      <c r="AF11" s="318"/>
      <c r="AG11" s="318"/>
      <c r="AH11" s="318"/>
      <c r="AI11" s="318"/>
      <c r="AJ11" s="318"/>
      <c r="AK11" s="318"/>
      <c r="AL11" s="318"/>
      <c r="AM11" s="318"/>
      <c r="AN11" s="318"/>
      <c r="AO11" s="318"/>
      <c r="AP11" s="318"/>
      <c r="AQ11" s="318"/>
      <c r="AR11" s="318"/>
      <c r="AS11" s="318"/>
      <c r="AT11" s="318"/>
      <c r="AU11" s="318"/>
      <c r="AV11" s="318"/>
    </row>
    <row r="12" spans="1:48" ht="15.75" x14ac:dyDescent="0.25">
      <c r="A12" s="319" t="s">
        <v>498</v>
      </c>
      <c r="B12" s="327"/>
      <c r="C12" s="327"/>
      <c r="D12" s="327"/>
      <c r="E12" s="327"/>
      <c r="F12" s="327"/>
      <c r="G12" s="327"/>
      <c r="H12" s="327"/>
      <c r="I12" s="327"/>
      <c r="J12" s="327"/>
      <c r="K12" s="327"/>
      <c r="L12" s="327"/>
      <c r="M12" s="327"/>
      <c r="N12" s="327"/>
      <c r="O12" s="327"/>
      <c r="P12" s="327"/>
      <c r="Q12" s="327"/>
      <c r="R12" s="327"/>
      <c r="S12" s="327"/>
      <c r="T12" s="327"/>
      <c r="U12" s="327"/>
      <c r="V12" s="327"/>
      <c r="W12" s="327"/>
      <c r="X12" s="327"/>
      <c r="Y12" s="327"/>
      <c r="Z12" s="327"/>
      <c r="AA12" s="327"/>
      <c r="AB12" s="327"/>
      <c r="AC12" s="327"/>
      <c r="AD12" s="327"/>
      <c r="AE12" s="327"/>
      <c r="AF12" s="327"/>
      <c r="AG12" s="327"/>
      <c r="AH12" s="327"/>
      <c r="AI12" s="327"/>
      <c r="AJ12" s="327"/>
      <c r="AK12" s="327"/>
      <c r="AL12" s="327"/>
      <c r="AM12" s="327"/>
      <c r="AN12" s="327"/>
      <c r="AO12" s="327"/>
      <c r="AP12" s="327"/>
      <c r="AQ12" s="327"/>
      <c r="AR12" s="327"/>
      <c r="AS12" s="327"/>
      <c r="AT12" s="327"/>
      <c r="AU12" s="327"/>
      <c r="AV12" s="327"/>
    </row>
    <row r="13" spans="1:48" ht="15.75" x14ac:dyDescent="0.25">
      <c r="A13" s="315" t="s">
        <v>7</v>
      </c>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5"/>
      <c r="AH13" s="315"/>
      <c r="AI13" s="315"/>
      <c r="AJ13" s="315"/>
      <c r="AK13" s="315"/>
      <c r="AL13" s="315"/>
      <c r="AM13" s="315"/>
      <c r="AN13" s="315"/>
      <c r="AO13" s="315"/>
      <c r="AP13" s="315"/>
      <c r="AQ13" s="315"/>
      <c r="AR13" s="315"/>
      <c r="AS13" s="315"/>
      <c r="AT13" s="315"/>
      <c r="AU13" s="315"/>
      <c r="AV13" s="315"/>
    </row>
    <row r="14" spans="1:48" ht="18.75" x14ac:dyDescent="0.25">
      <c r="A14" s="320"/>
      <c r="B14" s="320"/>
      <c r="C14" s="320"/>
      <c r="D14" s="320"/>
      <c r="E14" s="320"/>
      <c r="F14" s="320"/>
      <c r="G14" s="320"/>
      <c r="H14" s="320"/>
      <c r="I14" s="320"/>
      <c r="J14" s="320"/>
      <c r="K14" s="320"/>
      <c r="L14" s="320"/>
      <c r="M14" s="320"/>
      <c r="N14" s="320"/>
      <c r="O14" s="320"/>
      <c r="P14" s="320"/>
      <c r="Q14" s="320"/>
      <c r="R14" s="320"/>
      <c r="S14" s="320"/>
      <c r="T14" s="320"/>
      <c r="U14" s="320"/>
      <c r="V14" s="320"/>
      <c r="W14" s="320"/>
      <c r="X14" s="320"/>
      <c r="Y14" s="320"/>
      <c r="Z14" s="320"/>
      <c r="AA14" s="320"/>
      <c r="AB14" s="320"/>
      <c r="AC14" s="320"/>
      <c r="AD14" s="320"/>
      <c r="AE14" s="320"/>
      <c r="AF14" s="320"/>
      <c r="AG14" s="320"/>
      <c r="AH14" s="320"/>
      <c r="AI14" s="320"/>
      <c r="AJ14" s="320"/>
      <c r="AK14" s="320"/>
      <c r="AL14" s="320"/>
      <c r="AM14" s="320"/>
      <c r="AN14" s="320"/>
      <c r="AO14" s="320"/>
      <c r="AP14" s="320"/>
      <c r="AQ14" s="320"/>
      <c r="AR14" s="320"/>
      <c r="AS14" s="320"/>
      <c r="AT14" s="320"/>
      <c r="AU14" s="320"/>
      <c r="AV14" s="320"/>
    </row>
    <row r="15" spans="1:48" ht="18.75" x14ac:dyDescent="0.25">
      <c r="A15" s="317"/>
      <c r="B15" s="317"/>
      <c r="C15" s="317"/>
      <c r="D15" s="317"/>
      <c r="E15" s="317"/>
      <c r="F15" s="317"/>
      <c r="G15" s="317"/>
      <c r="H15" s="317"/>
      <c r="I15" s="317"/>
      <c r="J15" s="317"/>
      <c r="K15" s="317"/>
      <c r="L15" s="317"/>
      <c r="M15" s="317"/>
      <c r="N15" s="317"/>
      <c r="O15" s="317"/>
      <c r="P15" s="317" t="s">
        <v>499</v>
      </c>
      <c r="Q15" s="332"/>
      <c r="R15" s="332"/>
      <c r="S15" s="332"/>
      <c r="T15" s="332"/>
      <c r="U15" s="332"/>
      <c r="V15" s="332"/>
      <c r="W15" s="332"/>
      <c r="X15" s="332"/>
      <c r="Y15" s="332"/>
      <c r="Z15" s="332"/>
      <c r="AA15" s="332"/>
      <c r="AB15" s="332"/>
      <c r="AC15" s="332"/>
      <c r="AD15" s="332"/>
      <c r="AE15" s="332"/>
      <c r="AF15" s="332"/>
      <c r="AG15" s="332"/>
      <c r="AH15" s="317"/>
      <c r="AI15" s="317"/>
      <c r="AJ15" s="317"/>
      <c r="AK15" s="317"/>
      <c r="AL15" s="317"/>
      <c r="AM15" s="317"/>
      <c r="AN15" s="317"/>
      <c r="AO15" s="317"/>
      <c r="AP15" s="317"/>
      <c r="AQ15" s="317"/>
      <c r="AR15" s="317"/>
      <c r="AS15" s="317"/>
      <c r="AT15" s="317"/>
      <c r="AU15" s="317"/>
      <c r="AV15" s="317"/>
    </row>
    <row r="16" spans="1:48" ht="15.75" x14ac:dyDescent="0.25">
      <c r="A16" s="315" t="s">
        <v>6</v>
      </c>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c r="AL16" s="315"/>
      <c r="AM16" s="315"/>
      <c r="AN16" s="315"/>
      <c r="AO16" s="315"/>
      <c r="AP16" s="315"/>
      <c r="AQ16" s="315"/>
      <c r="AR16" s="315"/>
      <c r="AS16" s="315"/>
      <c r="AT16" s="315"/>
      <c r="AU16" s="315"/>
      <c r="AV16" s="315"/>
    </row>
    <row r="17" spans="1:48" x14ac:dyDescent="0.25">
      <c r="A17" s="321"/>
      <c r="B17" s="321"/>
      <c r="C17" s="321"/>
      <c r="D17" s="321"/>
      <c r="E17" s="321"/>
      <c r="F17" s="321"/>
      <c r="G17" s="321"/>
      <c r="H17" s="321"/>
      <c r="I17" s="321"/>
      <c r="J17" s="321"/>
      <c r="K17" s="321"/>
      <c r="L17" s="321"/>
      <c r="M17" s="321"/>
      <c r="N17" s="321"/>
      <c r="O17" s="321"/>
      <c r="P17" s="321"/>
      <c r="Q17" s="321"/>
      <c r="R17" s="321"/>
      <c r="S17" s="321"/>
      <c r="T17" s="321"/>
      <c r="U17" s="321"/>
      <c r="V17" s="321"/>
      <c r="W17" s="321"/>
      <c r="X17" s="321"/>
      <c r="Y17" s="321"/>
      <c r="Z17" s="321"/>
      <c r="AA17" s="321"/>
      <c r="AB17" s="321"/>
      <c r="AC17" s="321"/>
      <c r="AD17" s="321"/>
      <c r="AE17" s="321"/>
      <c r="AF17" s="321"/>
      <c r="AG17" s="321"/>
      <c r="AH17" s="321"/>
      <c r="AI17" s="321"/>
      <c r="AJ17" s="321"/>
      <c r="AK17" s="321"/>
      <c r="AL17" s="321"/>
      <c r="AM17" s="321"/>
      <c r="AN17" s="321"/>
      <c r="AO17" s="321"/>
      <c r="AP17" s="321"/>
      <c r="AQ17" s="321"/>
      <c r="AR17" s="321"/>
      <c r="AS17" s="321"/>
      <c r="AT17" s="321"/>
      <c r="AU17" s="321"/>
      <c r="AV17" s="321"/>
    </row>
    <row r="18" spans="1:48" ht="14.25" customHeight="1" x14ac:dyDescent="0.25">
      <c r="A18" s="321"/>
      <c r="B18" s="321"/>
      <c r="C18" s="321"/>
      <c r="D18" s="321"/>
      <c r="E18" s="321"/>
      <c r="F18" s="321"/>
      <c r="G18" s="321"/>
      <c r="H18" s="321"/>
      <c r="I18" s="321"/>
      <c r="J18" s="321"/>
      <c r="K18" s="321"/>
      <c r="L18" s="321"/>
      <c r="M18" s="321"/>
      <c r="N18" s="321"/>
      <c r="O18" s="321"/>
      <c r="P18" s="321"/>
      <c r="Q18" s="321"/>
      <c r="R18" s="321"/>
      <c r="S18" s="321"/>
      <c r="T18" s="321"/>
      <c r="U18" s="321"/>
      <c r="V18" s="321"/>
      <c r="W18" s="321"/>
      <c r="X18" s="321"/>
      <c r="Y18" s="321"/>
      <c r="Z18" s="321"/>
      <c r="AA18" s="321"/>
      <c r="AB18" s="321"/>
      <c r="AC18" s="321"/>
      <c r="AD18" s="321"/>
      <c r="AE18" s="321"/>
      <c r="AF18" s="321"/>
      <c r="AG18" s="321"/>
      <c r="AH18" s="321"/>
      <c r="AI18" s="321"/>
      <c r="AJ18" s="321"/>
      <c r="AK18" s="321"/>
      <c r="AL18" s="321"/>
      <c r="AM18" s="321"/>
      <c r="AN18" s="321"/>
      <c r="AO18" s="321"/>
      <c r="AP18" s="321"/>
      <c r="AQ18" s="321"/>
      <c r="AR18" s="321"/>
      <c r="AS18" s="321"/>
      <c r="AT18" s="321"/>
      <c r="AU18" s="321"/>
      <c r="AV18" s="321"/>
    </row>
    <row r="19" spans="1:48" x14ac:dyDescent="0.25">
      <c r="A19" s="321"/>
      <c r="B19" s="321"/>
      <c r="C19" s="321"/>
      <c r="D19" s="321"/>
      <c r="E19" s="321"/>
      <c r="F19" s="321"/>
      <c r="G19" s="321"/>
      <c r="H19" s="321"/>
      <c r="I19" s="321"/>
      <c r="J19" s="321"/>
      <c r="K19" s="321"/>
      <c r="L19" s="321"/>
      <c r="M19" s="321"/>
      <c r="N19" s="321"/>
      <c r="O19" s="321"/>
      <c r="P19" s="321"/>
      <c r="Q19" s="321"/>
      <c r="R19" s="321"/>
      <c r="S19" s="321"/>
      <c r="T19" s="321"/>
      <c r="U19" s="321"/>
      <c r="V19" s="321"/>
      <c r="W19" s="321"/>
      <c r="X19" s="321"/>
      <c r="Y19" s="321"/>
      <c r="Z19" s="321"/>
      <c r="AA19" s="321"/>
      <c r="AB19" s="321"/>
      <c r="AC19" s="321"/>
      <c r="AD19" s="321"/>
      <c r="AE19" s="321"/>
      <c r="AF19" s="321"/>
      <c r="AG19" s="321"/>
      <c r="AH19" s="321"/>
      <c r="AI19" s="321"/>
      <c r="AJ19" s="321"/>
      <c r="AK19" s="321"/>
      <c r="AL19" s="321"/>
      <c r="AM19" s="321"/>
      <c r="AN19" s="321"/>
      <c r="AO19" s="321"/>
      <c r="AP19" s="321"/>
      <c r="AQ19" s="321"/>
      <c r="AR19" s="321"/>
      <c r="AS19" s="321"/>
      <c r="AT19" s="321"/>
      <c r="AU19" s="321"/>
      <c r="AV19" s="321"/>
    </row>
    <row r="20" spans="1:48" x14ac:dyDescent="0.25">
      <c r="A20" s="321"/>
      <c r="B20" s="321"/>
      <c r="C20" s="321"/>
      <c r="D20" s="321"/>
      <c r="E20" s="321"/>
      <c r="F20" s="321"/>
      <c r="G20" s="321"/>
      <c r="H20" s="321"/>
      <c r="I20" s="321"/>
      <c r="J20" s="321"/>
      <c r="K20" s="321"/>
      <c r="L20" s="321"/>
      <c r="M20" s="321"/>
      <c r="N20" s="321"/>
      <c r="O20" s="321"/>
      <c r="P20" s="321"/>
      <c r="Q20" s="321"/>
      <c r="R20" s="321"/>
      <c r="S20" s="321"/>
      <c r="T20" s="321"/>
      <c r="U20" s="321"/>
      <c r="V20" s="321"/>
      <c r="W20" s="321"/>
      <c r="X20" s="321"/>
      <c r="Y20" s="321"/>
      <c r="Z20" s="321"/>
      <c r="AA20" s="321"/>
      <c r="AB20" s="321"/>
      <c r="AC20" s="321"/>
      <c r="AD20" s="321"/>
      <c r="AE20" s="321"/>
      <c r="AF20" s="321"/>
      <c r="AG20" s="321"/>
      <c r="AH20" s="321"/>
      <c r="AI20" s="321"/>
      <c r="AJ20" s="321"/>
      <c r="AK20" s="321"/>
      <c r="AL20" s="321"/>
      <c r="AM20" s="321"/>
      <c r="AN20" s="321"/>
      <c r="AO20" s="321"/>
      <c r="AP20" s="321"/>
      <c r="AQ20" s="321"/>
      <c r="AR20" s="321"/>
      <c r="AS20" s="321"/>
      <c r="AT20" s="321"/>
      <c r="AU20" s="321"/>
      <c r="AV20" s="321"/>
    </row>
    <row r="21" spans="1:48" x14ac:dyDescent="0.25">
      <c r="A21" s="375" t="s">
        <v>346</v>
      </c>
      <c r="B21" s="375"/>
      <c r="C21" s="375"/>
      <c r="D21" s="375"/>
      <c r="E21" s="375"/>
      <c r="F21" s="375"/>
      <c r="G21" s="375"/>
      <c r="H21" s="375"/>
      <c r="I21" s="375"/>
      <c r="J21" s="375"/>
      <c r="K21" s="375"/>
      <c r="L21" s="375"/>
      <c r="M21" s="375"/>
      <c r="N21" s="375"/>
      <c r="O21" s="375"/>
      <c r="P21" s="375"/>
      <c r="Q21" s="375"/>
      <c r="R21" s="375"/>
      <c r="S21" s="375"/>
      <c r="T21" s="375"/>
      <c r="U21" s="375"/>
      <c r="V21" s="375"/>
      <c r="W21" s="375"/>
      <c r="X21" s="375"/>
      <c r="Y21" s="375"/>
      <c r="Z21" s="375"/>
      <c r="AA21" s="375"/>
      <c r="AB21" s="375"/>
      <c r="AC21" s="375"/>
      <c r="AD21" s="375"/>
      <c r="AE21" s="375"/>
      <c r="AF21" s="375"/>
      <c r="AG21" s="375"/>
      <c r="AH21" s="375"/>
      <c r="AI21" s="375"/>
      <c r="AJ21" s="375"/>
      <c r="AK21" s="375"/>
      <c r="AL21" s="375"/>
      <c r="AM21" s="375"/>
      <c r="AN21" s="375"/>
      <c r="AO21" s="375"/>
      <c r="AP21" s="375"/>
      <c r="AQ21" s="375"/>
      <c r="AR21" s="375"/>
      <c r="AS21" s="375"/>
      <c r="AT21" s="375"/>
      <c r="AU21" s="375"/>
      <c r="AV21" s="375"/>
    </row>
    <row r="22" spans="1:48" ht="58.5" customHeight="1" x14ac:dyDescent="0.25">
      <c r="A22" s="366" t="s">
        <v>52</v>
      </c>
      <c r="B22" s="377" t="s">
        <v>24</v>
      </c>
      <c r="C22" s="366" t="s">
        <v>51</v>
      </c>
      <c r="D22" s="366" t="s">
        <v>50</v>
      </c>
      <c r="E22" s="380" t="s">
        <v>354</v>
      </c>
      <c r="F22" s="381"/>
      <c r="G22" s="381"/>
      <c r="H22" s="381"/>
      <c r="I22" s="381"/>
      <c r="J22" s="381"/>
      <c r="K22" s="381"/>
      <c r="L22" s="382"/>
      <c r="M22" s="366" t="s">
        <v>49</v>
      </c>
      <c r="N22" s="366" t="s">
        <v>48</v>
      </c>
      <c r="O22" s="366" t="s">
        <v>47</v>
      </c>
      <c r="P22" s="361" t="s">
        <v>199</v>
      </c>
      <c r="Q22" s="361" t="s">
        <v>46</v>
      </c>
      <c r="R22" s="361" t="s">
        <v>45</v>
      </c>
      <c r="S22" s="361" t="s">
        <v>44</v>
      </c>
      <c r="T22" s="361"/>
      <c r="U22" s="383" t="s">
        <v>43</v>
      </c>
      <c r="V22" s="383" t="s">
        <v>42</v>
      </c>
      <c r="W22" s="361" t="s">
        <v>41</v>
      </c>
      <c r="X22" s="361" t="s">
        <v>40</v>
      </c>
      <c r="Y22" s="361" t="s">
        <v>39</v>
      </c>
      <c r="Z22" s="368" t="s">
        <v>38</v>
      </c>
      <c r="AA22" s="361" t="s">
        <v>37</v>
      </c>
      <c r="AB22" s="361" t="s">
        <v>36</v>
      </c>
      <c r="AC22" s="361" t="s">
        <v>35</v>
      </c>
      <c r="AD22" s="361" t="s">
        <v>34</v>
      </c>
      <c r="AE22" s="361" t="s">
        <v>33</v>
      </c>
      <c r="AF22" s="361" t="s">
        <v>32</v>
      </c>
      <c r="AG22" s="361"/>
      <c r="AH22" s="361"/>
      <c r="AI22" s="361"/>
      <c r="AJ22" s="361"/>
      <c r="AK22" s="361"/>
      <c r="AL22" s="361" t="s">
        <v>31</v>
      </c>
      <c r="AM22" s="361"/>
      <c r="AN22" s="361"/>
      <c r="AO22" s="361"/>
      <c r="AP22" s="361" t="s">
        <v>30</v>
      </c>
      <c r="AQ22" s="361"/>
      <c r="AR22" s="361" t="s">
        <v>29</v>
      </c>
      <c r="AS22" s="361" t="s">
        <v>28</v>
      </c>
      <c r="AT22" s="361" t="s">
        <v>27</v>
      </c>
      <c r="AU22" s="361" t="s">
        <v>26</v>
      </c>
      <c r="AV22" s="369" t="s">
        <v>25</v>
      </c>
    </row>
    <row r="23" spans="1:48" ht="64.5" customHeight="1" x14ac:dyDescent="0.25">
      <c r="A23" s="376"/>
      <c r="B23" s="378"/>
      <c r="C23" s="376"/>
      <c r="D23" s="376"/>
      <c r="E23" s="371" t="s">
        <v>23</v>
      </c>
      <c r="F23" s="362" t="s">
        <v>91</v>
      </c>
      <c r="G23" s="362" t="s">
        <v>90</v>
      </c>
      <c r="H23" s="362" t="s">
        <v>89</v>
      </c>
      <c r="I23" s="364" t="s">
        <v>282</v>
      </c>
      <c r="J23" s="364" t="s">
        <v>283</v>
      </c>
      <c r="K23" s="364" t="s">
        <v>284</v>
      </c>
      <c r="L23" s="362" t="s">
        <v>78</v>
      </c>
      <c r="M23" s="376"/>
      <c r="N23" s="376"/>
      <c r="O23" s="376"/>
      <c r="P23" s="361"/>
      <c r="Q23" s="361"/>
      <c r="R23" s="361"/>
      <c r="S23" s="373" t="s">
        <v>2</v>
      </c>
      <c r="T23" s="373" t="s">
        <v>11</v>
      </c>
      <c r="U23" s="383"/>
      <c r="V23" s="383"/>
      <c r="W23" s="361"/>
      <c r="X23" s="361"/>
      <c r="Y23" s="361"/>
      <c r="Z23" s="361"/>
      <c r="AA23" s="361"/>
      <c r="AB23" s="361"/>
      <c r="AC23" s="361"/>
      <c r="AD23" s="361"/>
      <c r="AE23" s="361"/>
      <c r="AF23" s="361" t="s">
        <v>22</v>
      </c>
      <c r="AG23" s="361"/>
      <c r="AH23" s="361" t="s">
        <v>21</v>
      </c>
      <c r="AI23" s="361"/>
      <c r="AJ23" s="366" t="s">
        <v>20</v>
      </c>
      <c r="AK23" s="366" t="s">
        <v>19</v>
      </c>
      <c r="AL23" s="366" t="s">
        <v>18</v>
      </c>
      <c r="AM23" s="366" t="s">
        <v>17</v>
      </c>
      <c r="AN23" s="366" t="s">
        <v>16</v>
      </c>
      <c r="AO23" s="366" t="s">
        <v>15</v>
      </c>
      <c r="AP23" s="366" t="s">
        <v>14</v>
      </c>
      <c r="AQ23" s="384" t="s">
        <v>11</v>
      </c>
      <c r="AR23" s="361"/>
      <c r="AS23" s="361"/>
      <c r="AT23" s="361"/>
      <c r="AU23" s="361"/>
      <c r="AV23" s="370"/>
    </row>
    <row r="24" spans="1:48" ht="141.75" customHeight="1" x14ac:dyDescent="0.25">
      <c r="A24" s="367"/>
      <c r="B24" s="379"/>
      <c r="C24" s="367"/>
      <c r="D24" s="367"/>
      <c r="E24" s="372"/>
      <c r="F24" s="363"/>
      <c r="G24" s="363"/>
      <c r="H24" s="363"/>
      <c r="I24" s="365"/>
      <c r="J24" s="365"/>
      <c r="K24" s="365"/>
      <c r="L24" s="363"/>
      <c r="M24" s="367"/>
      <c r="N24" s="367"/>
      <c r="O24" s="367"/>
      <c r="P24" s="361"/>
      <c r="Q24" s="361"/>
      <c r="R24" s="361"/>
      <c r="S24" s="374"/>
      <c r="T24" s="374"/>
      <c r="U24" s="383"/>
      <c r="V24" s="383"/>
      <c r="W24" s="361"/>
      <c r="X24" s="361"/>
      <c r="Y24" s="361"/>
      <c r="Z24" s="361"/>
      <c r="AA24" s="361"/>
      <c r="AB24" s="361"/>
      <c r="AC24" s="361"/>
      <c r="AD24" s="361"/>
      <c r="AE24" s="361"/>
      <c r="AF24" s="81" t="s">
        <v>13</v>
      </c>
      <c r="AG24" s="81" t="s">
        <v>12</v>
      </c>
      <c r="AH24" s="82" t="s">
        <v>2</v>
      </c>
      <c r="AI24" s="82" t="s">
        <v>11</v>
      </c>
      <c r="AJ24" s="367"/>
      <c r="AK24" s="367"/>
      <c r="AL24" s="367"/>
      <c r="AM24" s="367"/>
      <c r="AN24" s="367"/>
      <c r="AO24" s="367"/>
      <c r="AP24" s="367"/>
      <c r="AQ24" s="385"/>
      <c r="AR24" s="361"/>
      <c r="AS24" s="361"/>
      <c r="AT24" s="361"/>
      <c r="AU24" s="361"/>
      <c r="AV24" s="370"/>
    </row>
    <row r="25" spans="1:48" s="15" customFormat="1" ht="11.25" x14ac:dyDescent="0.2">
      <c r="A25" s="16">
        <v>1</v>
      </c>
      <c r="B25" s="16">
        <v>2</v>
      </c>
      <c r="C25" s="16">
        <v>4</v>
      </c>
      <c r="D25" s="16">
        <v>5</v>
      </c>
      <c r="E25" s="16">
        <v>6</v>
      </c>
      <c r="F25" s="16">
        <f>E25+1</f>
        <v>7</v>
      </c>
      <c r="G25" s="16">
        <f t="shared" ref="G25:H25" si="0">F25+1</f>
        <v>8</v>
      </c>
      <c r="H25" s="16">
        <f t="shared" si="0"/>
        <v>9</v>
      </c>
      <c r="I25" s="16">
        <f t="shared" ref="I25" si="1">H25+1</f>
        <v>10</v>
      </c>
      <c r="J25" s="16">
        <f t="shared" ref="J25" si="2">I25+1</f>
        <v>11</v>
      </c>
      <c r="K25" s="16">
        <f t="shared" ref="K25" si="3">J25+1</f>
        <v>12</v>
      </c>
      <c r="L25" s="16">
        <f t="shared" ref="L25" si="4">K25+1</f>
        <v>13</v>
      </c>
      <c r="M25" s="16">
        <f t="shared" ref="M25" si="5">L25+1</f>
        <v>14</v>
      </c>
      <c r="N25" s="16">
        <f t="shared" ref="N25" si="6">M25+1</f>
        <v>15</v>
      </c>
      <c r="O25" s="16">
        <f t="shared" ref="O25" si="7">N25+1</f>
        <v>16</v>
      </c>
      <c r="P25" s="16">
        <f t="shared" ref="P25" si="8">O25+1</f>
        <v>17</v>
      </c>
      <c r="Q25" s="16">
        <f t="shared" ref="Q25" si="9">P25+1</f>
        <v>18</v>
      </c>
      <c r="R25" s="16">
        <f t="shared" ref="R25" si="10">Q25+1</f>
        <v>19</v>
      </c>
      <c r="S25" s="16">
        <f t="shared" ref="S25" si="11">R25+1</f>
        <v>20</v>
      </c>
      <c r="T25" s="16">
        <f t="shared" ref="T25" si="12">S25+1</f>
        <v>21</v>
      </c>
      <c r="U25" s="16">
        <f t="shared" ref="U25" si="13">T25+1</f>
        <v>22</v>
      </c>
      <c r="V25" s="16">
        <f t="shared" ref="V25" si="14">U25+1</f>
        <v>23</v>
      </c>
      <c r="W25" s="16">
        <f t="shared" ref="W25" si="15">V25+1</f>
        <v>24</v>
      </c>
      <c r="X25" s="16">
        <f t="shared" ref="X25" si="16">W25+1</f>
        <v>25</v>
      </c>
      <c r="Y25" s="16">
        <f t="shared" ref="Y25" si="17">X25+1</f>
        <v>26</v>
      </c>
      <c r="Z25" s="16">
        <f t="shared" ref="Z25" si="18">Y25+1</f>
        <v>27</v>
      </c>
      <c r="AA25" s="16">
        <f t="shared" ref="AA25" si="19">Z25+1</f>
        <v>28</v>
      </c>
      <c r="AB25" s="16">
        <f t="shared" ref="AB25" si="20">AA25+1</f>
        <v>29</v>
      </c>
      <c r="AC25" s="16">
        <f t="shared" ref="AC25" si="21">AB25+1</f>
        <v>30</v>
      </c>
      <c r="AD25" s="16">
        <f t="shared" ref="AD25" si="22">AC25+1</f>
        <v>31</v>
      </c>
      <c r="AE25" s="16">
        <f t="shared" ref="AE25" si="23">AD25+1</f>
        <v>32</v>
      </c>
      <c r="AF25" s="16">
        <f t="shared" ref="AF25" si="24">AE25+1</f>
        <v>33</v>
      </c>
      <c r="AG25" s="16">
        <f t="shared" ref="AG25" si="25">AF25+1</f>
        <v>34</v>
      </c>
      <c r="AH25" s="16">
        <f t="shared" ref="AH25" si="26">AG25+1</f>
        <v>35</v>
      </c>
      <c r="AI25" s="16">
        <f t="shared" ref="AI25" si="27">AH25+1</f>
        <v>36</v>
      </c>
      <c r="AJ25" s="16">
        <f t="shared" ref="AJ25" si="28">AI25+1</f>
        <v>37</v>
      </c>
      <c r="AK25" s="16">
        <f t="shared" ref="AK25" si="29">AJ25+1</f>
        <v>38</v>
      </c>
      <c r="AL25" s="16">
        <f t="shared" ref="AL25" si="30">AK25+1</f>
        <v>39</v>
      </c>
      <c r="AM25" s="16">
        <f t="shared" ref="AM25" si="31">AL25+1</f>
        <v>40</v>
      </c>
      <c r="AN25" s="16">
        <f t="shared" ref="AN25" si="32">AM25+1</f>
        <v>41</v>
      </c>
      <c r="AO25" s="16">
        <f t="shared" ref="AO25" si="33">AN25+1</f>
        <v>42</v>
      </c>
      <c r="AP25" s="16">
        <f t="shared" ref="AP25" si="34">AO25+1</f>
        <v>43</v>
      </c>
      <c r="AQ25" s="16">
        <f t="shared" ref="AQ25" si="35">AP25+1</f>
        <v>44</v>
      </c>
      <c r="AR25" s="16">
        <f t="shared" ref="AR25" si="36">AQ25+1</f>
        <v>45</v>
      </c>
      <c r="AS25" s="16">
        <f t="shared" ref="AS25" si="37">AR25+1</f>
        <v>46</v>
      </c>
      <c r="AT25" s="16">
        <f t="shared" ref="AT25" si="38">AS25+1</f>
        <v>47</v>
      </c>
      <c r="AU25" s="16">
        <f t="shared" ref="AU25" si="39">AT25+1</f>
        <v>48</v>
      </c>
      <c r="AV25" s="16">
        <f t="shared" ref="AV25" si="40">AU25+1</f>
        <v>49</v>
      </c>
    </row>
    <row r="26" spans="1:48" s="15" customFormat="1" ht="122.25" customHeight="1" x14ac:dyDescent="0.2">
      <c r="A26" s="203">
        <v>1</v>
      </c>
      <c r="B26" s="209" t="s">
        <v>514</v>
      </c>
      <c r="C26" s="209" t="s">
        <v>365</v>
      </c>
      <c r="D26" s="210" t="s">
        <v>515</v>
      </c>
      <c r="E26" s="210"/>
      <c r="F26" s="203"/>
      <c r="G26" s="204">
        <v>0.4</v>
      </c>
      <c r="H26" s="203"/>
      <c r="I26" s="203"/>
      <c r="J26" s="203"/>
      <c r="K26" s="203"/>
      <c r="L26" s="205" t="s">
        <v>516</v>
      </c>
      <c r="M26" s="211" t="s">
        <v>517</v>
      </c>
      <c r="N26" s="205" t="s">
        <v>518</v>
      </c>
      <c r="O26" s="213" t="s">
        <v>480</v>
      </c>
      <c r="P26" s="206">
        <v>1600725.83</v>
      </c>
      <c r="Q26" s="206" t="s">
        <v>672</v>
      </c>
      <c r="R26" s="206">
        <v>1600725.83</v>
      </c>
      <c r="S26" s="206"/>
      <c r="T26" s="206"/>
      <c r="U26" s="206">
        <v>5</v>
      </c>
      <c r="V26" s="206">
        <v>2</v>
      </c>
      <c r="W26" s="212"/>
      <c r="X26" s="206"/>
      <c r="Y26" s="207" t="s">
        <v>675</v>
      </c>
      <c r="Z26" s="206"/>
      <c r="AA26" s="206"/>
      <c r="AB26" s="206">
        <v>1513730</v>
      </c>
      <c r="AC26" s="207" t="s">
        <v>676</v>
      </c>
      <c r="AD26" s="208">
        <v>1816476</v>
      </c>
      <c r="AE26" s="206"/>
      <c r="AF26" s="207" t="s">
        <v>674</v>
      </c>
      <c r="AG26" s="125" t="s">
        <v>673</v>
      </c>
      <c r="AH26" s="309">
        <v>45351</v>
      </c>
      <c r="AI26" s="207"/>
      <c r="AJ26" s="310">
        <v>45362</v>
      </c>
      <c r="AK26" s="206"/>
      <c r="AL26" s="206"/>
      <c r="AM26" s="125"/>
      <c r="AN26" s="206"/>
      <c r="AO26" s="206"/>
      <c r="AP26" s="310">
        <v>45373</v>
      </c>
      <c r="AQ26" s="206"/>
      <c r="AR26" s="206"/>
      <c r="AS26" s="310">
        <v>45373</v>
      </c>
      <c r="AT26" s="310">
        <v>45657</v>
      </c>
      <c r="AU26" s="206" t="s">
        <v>369</v>
      </c>
      <c r="AV26" s="206" t="s">
        <v>369</v>
      </c>
    </row>
    <row r="27" spans="1:48" x14ac:dyDescent="0.25">
      <c r="W27" s="123"/>
      <c r="AG27" s="124"/>
    </row>
    <row r="28" spans="1:48" x14ac:dyDescent="0.25">
      <c r="W28" s="123"/>
    </row>
  </sheetData>
  <mergeCells count="77">
    <mergeCell ref="AK15:AM15"/>
    <mergeCell ref="AN15:AP15"/>
    <mergeCell ref="AQ15:AS15"/>
    <mergeCell ref="AT15:AV15"/>
    <mergeCell ref="D15:F15"/>
    <mergeCell ref="G15:I15"/>
    <mergeCell ref="J15:L15"/>
    <mergeCell ref="M15:O15"/>
    <mergeCell ref="AH15:AJ15"/>
    <mergeCell ref="A17:AV17"/>
    <mergeCell ref="A18:AV18"/>
    <mergeCell ref="A19:AV19"/>
    <mergeCell ref="A20:AV20"/>
    <mergeCell ref="A5:AV5"/>
    <mergeCell ref="A16:AV16"/>
    <mergeCell ref="A12:AV12"/>
    <mergeCell ref="A13:AV13"/>
    <mergeCell ref="A14:AV14"/>
    <mergeCell ref="A7:AV7"/>
    <mergeCell ref="A8:AV8"/>
    <mergeCell ref="A9:AV9"/>
    <mergeCell ref="A10:AV10"/>
    <mergeCell ref="A11:AV11"/>
    <mergeCell ref="A15:C15"/>
    <mergeCell ref="P15:AG15"/>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H82"/>
  <sheetViews>
    <sheetView view="pageBreakPreview" zoomScale="70" zoomScaleNormal="90" zoomScaleSheetLayoutView="70" workbookViewId="0">
      <selection activeCell="B29" sqref="B29"/>
    </sheetView>
  </sheetViews>
  <sheetFormatPr defaultRowHeight="15.75" x14ac:dyDescent="0.25"/>
  <cols>
    <col min="1" max="2" width="66.140625" style="72" customWidth="1"/>
    <col min="3" max="256" width="9.140625" style="35"/>
    <col min="257" max="258" width="66.140625" style="35" customWidth="1"/>
    <col min="259" max="512" width="9.140625" style="35"/>
    <col min="513" max="514" width="66.140625" style="35" customWidth="1"/>
    <col min="515" max="768" width="9.140625" style="35"/>
    <col min="769" max="770" width="66.140625" style="35" customWidth="1"/>
    <col min="771" max="1024" width="9.140625" style="35"/>
    <col min="1025" max="1026" width="66.140625" style="35" customWidth="1"/>
    <col min="1027" max="1280" width="9.140625" style="35"/>
    <col min="1281" max="1282" width="66.140625" style="35" customWidth="1"/>
    <col min="1283" max="1536" width="9.140625" style="35"/>
    <col min="1537" max="1538" width="66.140625" style="35" customWidth="1"/>
    <col min="1539" max="1792" width="9.140625" style="35"/>
    <col min="1793" max="1794" width="66.140625" style="35" customWidth="1"/>
    <col min="1795" max="2048" width="9.140625" style="35"/>
    <col min="2049" max="2050" width="66.140625" style="35" customWidth="1"/>
    <col min="2051" max="2304" width="9.140625" style="35"/>
    <col min="2305" max="2306" width="66.140625" style="35" customWidth="1"/>
    <col min="2307" max="2560" width="9.140625" style="35"/>
    <col min="2561" max="2562" width="66.140625" style="35" customWidth="1"/>
    <col min="2563" max="2816" width="9.140625" style="35"/>
    <col min="2817" max="2818" width="66.140625" style="35" customWidth="1"/>
    <col min="2819" max="3072" width="9.140625" style="35"/>
    <col min="3073" max="3074" width="66.140625" style="35" customWidth="1"/>
    <col min="3075" max="3328" width="9.140625" style="35"/>
    <col min="3329" max="3330" width="66.140625" style="35" customWidth="1"/>
    <col min="3331" max="3584" width="9.140625" style="35"/>
    <col min="3585" max="3586" width="66.140625" style="35" customWidth="1"/>
    <col min="3587" max="3840" width="9.140625" style="35"/>
    <col min="3841" max="3842" width="66.140625" style="35" customWidth="1"/>
    <col min="3843" max="4096" width="9.140625" style="35"/>
    <col min="4097" max="4098" width="66.140625" style="35" customWidth="1"/>
    <col min="4099" max="4352" width="9.140625" style="35"/>
    <col min="4353" max="4354" width="66.140625" style="35" customWidth="1"/>
    <col min="4355" max="4608" width="9.140625" style="35"/>
    <col min="4609" max="4610" width="66.140625" style="35" customWidth="1"/>
    <col min="4611" max="4864" width="9.140625" style="35"/>
    <col min="4865" max="4866" width="66.140625" style="35" customWidth="1"/>
    <col min="4867" max="5120" width="9.140625" style="35"/>
    <col min="5121" max="5122" width="66.140625" style="35" customWidth="1"/>
    <col min="5123" max="5376" width="9.140625" style="35"/>
    <col min="5377" max="5378" width="66.140625" style="35" customWidth="1"/>
    <col min="5379" max="5632" width="9.140625" style="35"/>
    <col min="5633" max="5634" width="66.140625" style="35" customWidth="1"/>
    <col min="5635" max="5888" width="9.140625" style="35"/>
    <col min="5889" max="5890" width="66.140625" style="35" customWidth="1"/>
    <col min="5891" max="6144" width="9.140625" style="35"/>
    <col min="6145" max="6146" width="66.140625" style="35" customWidth="1"/>
    <col min="6147" max="6400" width="9.140625" style="35"/>
    <col min="6401" max="6402" width="66.140625" style="35" customWidth="1"/>
    <col min="6403" max="6656" width="9.140625" style="35"/>
    <col min="6657" max="6658" width="66.140625" style="35" customWidth="1"/>
    <col min="6659" max="6912" width="9.140625" style="35"/>
    <col min="6913" max="6914" width="66.140625" style="35" customWidth="1"/>
    <col min="6915" max="7168" width="9.140625" style="35"/>
    <col min="7169" max="7170" width="66.140625" style="35" customWidth="1"/>
    <col min="7171" max="7424" width="9.140625" style="35"/>
    <col min="7425" max="7426" width="66.140625" style="35" customWidth="1"/>
    <col min="7427" max="7680" width="9.140625" style="35"/>
    <col min="7681" max="7682" width="66.140625" style="35" customWidth="1"/>
    <col min="7683" max="7936" width="9.140625" style="35"/>
    <col min="7937" max="7938" width="66.140625" style="35" customWidth="1"/>
    <col min="7939" max="8192" width="9.140625" style="35"/>
    <col min="8193" max="8194" width="66.140625" style="35" customWidth="1"/>
    <col min="8195" max="8448" width="9.140625" style="35"/>
    <col min="8449" max="8450" width="66.140625" style="35" customWidth="1"/>
    <col min="8451" max="8704" width="9.140625" style="35"/>
    <col min="8705" max="8706" width="66.140625" style="35" customWidth="1"/>
    <col min="8707" max="8960" width="9.140625" style="35"/>
    <col min="8961" max="8962" width="66.140625" style="35" customWidth="1"/>
    <col min="8963" max="9216" width="9.140625" style="35"/>
    <col min="9217" max="9218" width="66.140625" style="35" customWidth="1"/>
    <col min="9219" max="9472" width="9.140625" style="35"/>
    <col min="9473" max="9474" width="66.140625" style="35" customWidth="1"/>
    <col min="9475" max="9728" width="9.140625" style="35"/>
    <col min="9729" max="9730" width="66.140625" style="35" customWidth="1"/>
    <col min="9731" max="9984" width="9.140625" style="35"/>
    <col min="9985" max="9986" width="66.140625" style="35" customWidth="1"/>
    <col min="9987" max="10240" width="9.140625" style="35"/>
    <col min="10241" max="10242" width="66.140625" style="35" customWidth="1"/>
    <col min="10243" max="10496" width="9.140625" style="35"/>
    <col min="10497" max="10498" width="66.140625" style="35" customWidth="1"/>
    <col min="10499" max="10752" width="9.140625" style="35"/>
    <col min="10753" max="10754" width="66.140625" style="35" customWidth="1"/>
    <col min="10755" max="11008" width="9.140625" style="35"/>
    <col min="11009" max="11010" width="66.140625" style="35" customWidth="1"/>
    <col min="11011" max="11264" width="9.140625" style="35"/>
    <col min="11265" max="11266" width="66.140625" style="35" customWidth="1"/>
    <col min="11267" max="11520" width="9.140625" style="35"/>
    <col min="11521" max="11522" width="66.140625" style="35" customWidth="1"/>
    <col min="11523" max="11776" width="9.140625" style="35"/>
    <col min="11777" max="11778" width="66.140625" style="35" customWidth="1"/>
    <col min="11779" max="12032" width="9.140625" style="35"/>
    <col min="12033" max="12034" width="66.140625" style="35" customWidth="1"/>
    <col min="12035" max="12288" width="9.140625" style="35"/>
    <col min="12289" max="12290" width="66.140625" style="35" customWidth="1"/>
    <col min="12291" max="12544" width="9.140625" style="35"/>
    <col min="12545" max="12546" width="66.140625" style="35" customWidth="1"/>
    <col min="12547" max="12800" width="9.140625" style="35"/>
    <col min="12801" max="12802" width="66.140625" style="35" customWidth="1"/>
    <col min="12803" max="13056" width="9.140625" style="35"/>
    <col min="13057" max="13058" width="66.140625" style="35" customWidth="1"/>
    <col min="13059" max="13312" width="9.140625" style="35"/>
    <col min="13313" max="13314" width="66.140625" style="35" customWidth="1"/>
    <col min="13315" max="13568" width="9.140625" style="35"/>
    <col min="13569" max="13570" width="66.140625" style="35" customWidth="1"/>
    <col min="13571" max="13824" width="9.140625" style="35"/>
    <col min="13825" max="13826" width="66.140625" style="35" customWidth="1"/>
    <col min="13827" max="14080" width="9.140625" style="35"/>
    <col min="14081" max="14082" width="66.140625" style="35" customWidth="1"/>
    <col min="14083" max="14336" width="9.140625" style="35"/>
    <col min="14337" max="14338" width="66.140625" style="35" customWidth="1"/>
    <col min="14339" max="14592" width="9.140625" style="35"/>
    <col min="14593" max="14594" width="66.140625" style="35" customWidth="1"/>
    <col min="14595" max="14848" width="9.140625" style="35"/>
    <col min="14849" max="14850" width="66.140625" style="35" customWidth="1"/>
    <col min="14851" max="15104" width="9.140625" style="35"/>
    <col min="15105" max="15106" width="66.140625" style="35" customWidth="1"/>
    <col min="15107" max="15360" width="9.140625" style="35"/>
    <col min="15361" max="15362" width="66.140625" style="35" customWidth="1"/>
    <col min="15363" max="15616" width="9.140625" style="35"/>
    <col min="15617" max="15618" width="66.140625" style="35" customWidth="1"/>
    <col min="15619" max="15872" width="9.140625" style="35"/>
    <col min="15873" max="15874" width="66.140625" style="35" customWidth="1"/>
    <col min="15875" max="16128" width="9.140625" style="35"/>
    <col min="16129" max="16130" width="66.140625" style="35" customWidth="1"/>
    <col min="16131" max="16384" width="9.140625" style="35"/>
  </cols>
  <sheetData>
    <row r="1" spans="1:8" ht="18.75" x14ac:dyDescent="0.25">
      <c r="B1" s="26" t="s">
        <v>67</v>
      </c>
    </row>
    <row r="2" spans="1:8" ht="18.75" x14ac:dyDescent="0.3">
      <c r="B2" s="11" t="s">
        <v>10</v>
      </c>
    </row>
    <row r="3" spans="1:8" ht="18.75" x14ac:dyDescent="0.3">
      <c r="B3" s="11" t="s">
        <v>377</v>
      </c>
    </row>
    <row r="4" spans="1:8" x14ac:dyDescent="0.25">
      <c r="B4" s="30"/>
    </row>
    <row r="5" spans="1:8" ht="18.75" x14ac:dyDescent="0.3">
      <c r="A5" s="91"/>
      <c r="B5" s="92"/>
      <c r="C5" s="92"/>
      <c r="D5" s="57"/>
      <c r="E5" s="57"/>
      <c r="F5" s="57"/>
      <c r="G5" s="57"/>
      <c r="H5" s="57"/>
    </row>
    <row r="6" spans="1:8" ht="18.75" x14ac:dyDescent="0.3">
      <c r="A6" s="318" t="s">
        <v>9</v>
      </c>
      <c r="B6" s="318"/>
      <c r="C6" s="318"/>
      <c r="D6" s="83"/>
      <c r="E6" s="83"/>
      <c r="F6" s="83"/>
      <c r="G6" s="83"/>
      <c r="H6" s="83"/>
    </row>
    <row r="7" spans="1:8" ht="18.75" x14ac:dyDescent="0.25">
      <c r="A7" s="10"/>
      <c r="B7" s="10"/>
      <c r="C7" s="10"/>
      <c r="D7" s="9"/>
      <c r="E7" s="9"/>
      <c r="F7" s="9"/>
      <c r="G7" s="9"/>
      <c r="H7" s="9"/>
    </row>
    <row r="8" spans="1:8" ht="18.75" x14ac:dyDescent="0.25">
      <c r="A8" s="319" t="s">
        <v>480</v>
      </c>
      <c r="B8" s="319"/>
      <c r="C8" s="319"/>
      <c r="D8" s="9"/>
      <c r="E8" s="9"/>
      <c r="F8" s="9"/>
      <c r="G8" s="9"/>
      <c r="H8" s="9"/>
    </row>
    <row r="9" spans="1:8" x14ac:dyDescent="0.25">
      <c r="A9" s="315" t="s">
        <v>8</v>
      </c>
      <c r="B9" s="315"/>
      <c r="C9" s="315"/>
      <c r="D9" s="6"/>
      <c r="E9" s="6"/>
      <c r="F9" s="6"/>
      <c r="G9" s="6"/>
      <c r="H9" s="6"/>
    </row>
    <row r="10" spans="1:8" ht="18.75" x14ac:dyDescent="0.25">
      <c r="A10" s="10"/>
      <c r="B10" s="10"/>
      <c r="C10" s="10"/>
      <c r="D10" s="4"/>
      <c r="E10" s="4"/>
      <c r="F10" s="4"/>
      <c r="G10" s="4"/>
      <c r="H10" s="4"/>
    </row>
    <row r="11" spans="1:8" ht="18.75" x14ac:dyDescent="0.25">
      <c r="A11" s="317" t="s">
        <v>498</v>
      </c>
      <c r="B11" s="317"/>
      <c r="C11" s="317"/>
      <c r="D11" s="9"/>
      <c r="E11" s="9"/>
      <c r="F11" s="9"/>
      <c r="G11" s="9"/>
      <c r="H11" s="9"/>
    </row>
    <row r="12" spans="1:8" ht="30.75" customHeight="1" x14ac:dyDescent="0.25">
      <c r="A12" s="315" t="s">
        <v>7</v>
      </c>
      <c r="B12" s="315"/>
      <c r="C12" s="315"/>
      <c r="D12" s="6"/>
      <c r="E12" s="6"/>
      <c r="F12" s="6"/>
      <c r="G12" s="6"/>
      <c r="H12" s="6"/>
    </row>
    <row r="13" spans="1:8" ht="18.75" x14ac:dyDescent="0.25">
      <c r="A13" s="3"/>
      <c r="B13" s="3"/>
      <c r="C13" s="3"/>
      <c r="D13" s="4"/>
      <c r="E13" s="4"/>
      <c r="F13" s="4"/>
      <c r="G13" s="4"/>
      <c r="H13" s="4"/>
    </row>
    <row r="14" spans="1:8" ht="18.75" x14ac:dyDescent="0.25">
      <c r="A14" s="317" t="s">
        <v>499</v>
      </c>
      <c r="B14" s="317"/>
      <c r="C14" s="317"/>
      <c r="D14" s="4"/>
      <c r="E14" s="4"/>
      <c r="F14" s="4"/>
      <c r="G14" s="4"/>
      <c r="H14" s="4"/>
    </row>
    <row r="15" spans="1:8" ht="18.75" x14ac:dyDescent="0.3">
      <c r="A15" s="132"/>
      <c r="B15" s="35"/>
      <c r="D15" s="8"/>
      <c r="E15" s="8"/>
      <c r="F15" s="8"/>
      <c r="G15" s="8"/>
      <c r="H15" s="8"/>
    </row>
    <row r="16" spans="1:8" x14ac:dyDescent="0.25">
      <c r="A16" s="315" t="s">
        <v>6</v>
      </c>
      <c r="B16" s="315"/>
      <c r="C16" s="315"/>
      <c r="D16" s="6"/>
      <c r="E16" s="6"/>
      <c r="F16" s="6"/>
      <c r="G16" s="6"/>
      <c r="H16" s="6"/>
    </row>
    <row r="17" spans="1:4" ht="22.5" customHeight="1" x14ac:dyDescent="0.25">
      <c r="A17" s="389" t="s">
        <v>347</v>
      </c>
      <c r="B17" s="390"/>
    </row>
    <row r="18" spans="1:4" x14ac:dyDescent="0.25">
      <c r="B18" s="30"/>
    </row>
    <row r="19" spans="1:4" ht="16.5" thickBot="1" x14ac:dyDescent="0.3">
      <c r="B19" s="73"/>
    </row>
    <row r="20" spans="1:4" ht="38.25" thickBot="1" x14ac:dyDescent="0.3">
      <c r="A20" s="109" t="s">
        <v>233</v>
      </c>
      <c r="B20" s="128" t="s">
        <v>499</v>
      </c>
      <c r="C20" s="107"/>
      <c r="D20" s="107"/>
    </row>
    <row r="21" spans="1:4" ht="16.5" thickBot="1" x14ac:dyDescent="0.3">
      <c r="A21" s="95" t="s">
        <v>234</v>
      </c>
      <c r="B21" s="93" t="s">
        <v>485</v>
      </c>
    </row>
    <row r="22" spans="1:4" ht="16.5" thickBot="1" x14ac:dyDescent="0.3">
      <c r="A22" s="95" t="s">
        <v>222</v>
      </c>
      <c r="B22" s="110" t="s">
        <v>500</v>
      </c>
    </row>
    <row r="23" spans="1:4" ht="16.5" thickBot="1" x14ac:dyDescent="0.3">
      <c r="A23" s="95" t="s">
        <v>235</v>
      </c>
      <c r="B23" s="74"/>
    </row>
    <row r="24" spans="1:4" ht="16.5" thickBot="1" x14ac:dyDescent="0.3">
      <c r="A24" s="96" t="s">
        <v>236</v>
      </c>
      <c r="B24" s="112">
        <v>2024</v>
      </c>
    </row>
    <row r="25" spans="1:4" ht="16.5" thickBot="1" x14ac:dyDescent="0.3">
      <c r="A25" s="97" t="s">
        <v>237</v>
      </c>
      <c r="B25" s="113" t="s">
        <v>369</v>
      </c>
    </row>
    <row r="26" spans="1:4" ht="32.25" thickBot="1" x14ac:dyDescent="0.3">
      <c r="A26" s="98" t="s">
        <v>483</v>
      </c>
      <c r="B26" s="112">
        <v>2.119825332</v>
      </c>
    </row>
    <row r="27" spans="1:4" ht="32.25" thickBot="1" x14ac:dyDescent="0.3">
      <c r="A27" s="99" t="s">
        <v>238</v>
      </c>
      <c r="B27" s="111" t="s">
        <v>362</v>
      </c>
    </row>
    <row r="28" spans="1:4" ht="32.25" thickBot="1" x14ac:dyDescent="0.3">
      <c r="A28" s="100" t="s">
        <v>239</v>
      </c>
      <c r="B28" s="111" t="s">
        <v>369</v>
      </c>
    </row>
    <row r="29" spans="1:4" ht="32.25" thickBot="1" x14ac:dyDescent="0.3">
      <c r="A29" s="100" t="s">
        <v>240</v>
      </c>
      <c r="B29" s="111" t="s">
        <v>369</v>
      </c>
    </row>
    <row r="30" spans="1:4" ht="16.5" thickBot="1" x14ac:dyDescent="0.3">
      <c r="A30" s="99" t="s">
        <v>241</v>
      </c>
      <c r="B30" s="111" t="s">
        <v>369</v>
      </c>
    </row>
    <row r="31" spans="1:4" ht="32.25" thickBot="1" x14ac:dyDescent="0.3">
      <c r="A31" s="100" t="s">
        <v>242</v>
      </c>
      <c r="B31" s="111" t="s">
        <v>369</v>
      </c>
    </row>
    <row r="32" spans="1:4" ht="32.25" thickBot="1" x14ac:dyDescent="0.3">
      <c r="A32" s="99" t="s">
        <v>243</v>
      </c>
      <c r="B32" s="111" t="s">
        <v>369</v>
      </c>
    </row>
    <row r="33" spans="1:2" ht="16.5" thickBot="1" x14ac:dyDescent="0.3">
      <c r="A33" s="99" t="s">
        <v>244</v>
      </c>
      <c r="B33" s="111" t="s">
        <v>369</v>
      </c>
    </row>
    <row r="34" spans="1:2" ht="16.5" thickBot="1" x14ac:dyDescent="0.3">
      <c r="A34" s="99" t="s">
        <v>245</v>
      </c>
      <c r="B34" s="111" t="s">
        <v>369</v>
      </c>
    </row>
    <row r="35" spans="1:2" ht="16.5" thickBot="1" x14ac:dyDescent="0.3">
      <c r="A35" s="99" t="s">
        <v>246</v>
      </c>
      <c r="B35" s="111" t="s">
        <v>369</v>
      </c>
    </row>
    <row r="36" spans="1:2" ht="32.25" thickBot="1" x14ac:dyDescent="0.3">
      <c r="A36" s="100" t="s">
        <v>247</v>
      </c>
      <c r="B36" s="111" t="s">
        <v>369</v>
      </c>
    </row>
    <row r="37" spans="1:2" ht="32.25" thickBot="1" x14ac:dyDescent="0.3">
      <c r="A37" s="99" t="s">
        <v>243</v>
      </c>
      <c r="B37" s="111" t="s">
        <v>369</v>
      </c>
    </row>
    <row r="38" spans="1:2" ht="16.5" thickBot="1" x14ac:dyDescent="0.3">
      <c r="A38" s="99" t="s">
        <v>244</v>
      </c>
      <c r="B38" s="111" t="s">
        <v>369</v>
      </c>
    </row>
    <row r="39" spans="1:2" ht="16.5" thickBot="1" x14ac:dyDescent="0.3">
      <c r="A39" s="99" t="s">
        <v>245</v>
      </c>
      <c r="B39" s="111" t="s">
        <v>369</v>
      </c>
    </row>
    <row r="40" spans="1:2" ht="16.5" thickBot="1" x14ac:dyDescent="0.3">
      <c r="A40" s="99" t="s">
        <v>246</v>
      </c>
      <c r="B40" s="111" t="s">
        <v>369</v>
      </c>
    </row>
    <row r="41" spans="1:2" ht="32.25" thickBot="1" x14ac:dyDescent="0.3">
      <c r="A41" s="100" t="s">
        <v>248</v>
      </c>
      <c r="B41" s="111" t="s">
        <v>369</v>
      </c>
    </row>
    <row r="42" spans="1:2" ht="32.25" thickBot="1" x14ac:dyDescent="0.3">
      <c r="A42" s="99" t="s">
        <v>243</v>
      </c>
      <c r="B42" s="111" t="s">
        <v>369</v>
      </c>
    </row>
    <row r="43" spans="1:2" ht="16.5" thickBot="1" x14ac:dyDescent="0.3">
      <c r="A43" s="99" t="s">
        <v>244</v>
      </c>
      <c r="B43" s="111" t="s">
        <v>369</v>
      </c>
    </row>
    <row r="44" spans="1:2" ht="16.5" thickBot="1" x14ac:dyDescent="0.3">
      <c r="A44" s="99" t="s">
        <v>245</v>
      </c>
      <c r="B44" s="111" t="s">
        <v>369</v>
      </c>
    </row>
    <row r="45" spans="1:2" ht="16.5" thickBot="1" x14ac:dyDescent="0.3">
      <c r="A45" s="99" t="s">
        <v>246</v>
      </c>
      <c r="B45" s="111" t="s">
        <v>369</v>
      </c>
    </row>
    <row r="46" spans="1:2" ht="32.25" thickBot="1" x14ac:dyDescent="0.3">
      <c r="A46" s="101" t="s">
        <v>249</v>
      </c>
      <c r="B46" s="111" t="s">
        <v>369</v>
      </c>
    </row>
    <row r="47" spans="1:2" ht="16.5" thickBot="1" x14ac:dyDescent="0.3">
      <c r="A47" s="102" t="s">
        <v>241</v>
      </c>
      <c r="B47" s="111" t="s">
        <v>369</v>
      </c>
    </row>
    <row r="48" spans="1:2" ht="16.5" thickBot="1" x14ac:dyDescent="0.3">
      <c r="A48" s="102" t="s">
        <v>250</v>
      </c>
      <c r="B48" s="111" t="s">
        <v>369</v>
      </c>
    </row>
    <row r="49" spans="1:2" ht="16.5" thickBot="1" x14ac:dyDescent="0.3">
      <c r="A49" s="102" t="s">
        <v>251</v>
      </c>
      <c r="B49" s="111" t="s">
        <v>369</v>
      </c>
    </row>
    <row r="50" spans="1:2" ht="32.25" thickBot="1" x14ac:dyDescent="0.3">
      <c r="A50" s="102" t="s">
        <v>252</v>
      </c>
      <c r="B50" s="111" t="s">
        <v>369</v>
      </c>
    </row>
    <row r="51" spans="1:2" ht="16.5" thickBot="1" x14ac:dyDescent="0.3">
      <c r="A51" s="96" t="s">
        <v>253</v>
      </c>
      <c r="B51" s="111" t="s">
        <v>369</v>
      </c>
    </row>
    <row r="52" spans="1:2" ht="16.5" thickBot="1" x14ac:dyDescent="0.3">
      <c r="A52" s="96" t="s">
        <v>254</v>
      </c>
      <c r="B52" s="111" t="s">
        <v>369</v>
      </c>
    </row>
    <row r="53" spans="1:2" ht="16.5" thickBot="1" x14ac:dyDescent="0.3">
      <c r="A53" s="96" t="s">
        <v>255</v>
      </c>
      <c r="B53" s="111" t="s">
        <v>369</v>
      </c>
    </row>
    <row r="54" spans="1:2" ht="16.5" thickBot="1" x14ac:dyDescent="0.3">
      <c r="A54" s="97" t="s">
        <v>256</v>
      </c>
      <c r="B54" s="111" t="s">
        <v>369</v>
      </c>
    </row>
    <row r="55" spans="1:2" x14ac:dyDescent="0.25">
      <c r="A55" s="101" t="s">
        <v>257</v>
      </c>
      <c r="B55" s="391"/>
    </row>
    <row r="56" spans="1:2" x14ac:dyDescent="0.25">
      <c r="A56" s="103" t="s">
        <v>258</v>
      </c>
      <c r="B56" s="392"/>
    </row>
    <row r="57" spans="1:2" x14ac:dyDescent="0.25">
      <c r="A57" s="103" t="s">
        <v>259</v>
      </c>
      <c r="B57" s="392"/>
    </row>
    <row r="58" spans="1:2" x14ac:dyDescent="0.25">
      <c r="A58" s="103" t="s">
        <v>260</v>
      </c>
      <c r="B58" s="392"/>
    </row>
    <row r="59" spans="1:2" x14ac:dyDescent="0.25">
      <c r="A59" s="103" t="s">
        <v>261</v>
      </c>
      <c r="B59" s="392"/>
    </row>
    <row r="60" spans="1:2" ht="16.5" thickBot="1" x14ac:dyDescent="0.3">
      <c r="A60" s="104" t="s">
        <v>262</v>
      </c>
      <c r="B60" s="393"/>
    </row>
    <row r="61" spans="1:2" ht="32.25" thickBot="1" x14ac:dyDescent="0.3">
      <c r="A61" s="102" t="s">
        <v>263</v>
      </c>
      <c r="B61" s="111" t="s">
        <v>369</v>
      </c>
    </row>
    <row r="62" spans="1:2" ht="32.25" thickBot="1" x14ac:dyDescent="0.3">
      <c r="A62" s="96" t="s">
        <v>264</v>
      </c>
      <c r="B62" s="111" t="s">
        <v>369</v>
      </c>
    </row>
    <row r="63" spans="1:2" ht="16.5" thickBot="1" x14ac:dyDescent="0.3">
      <c r="A63" s="102" t="s">
        <v>241</v>
      </c>
      <c r="B63" s="111" t="s">
        <v>369</v>
      </c>
    </row>
    <row r="64" spans="1:2" ht="16.5" thickBot="1" x14ac:dyDescent="0.3">
      <c r="A64" s="102" t="s">
        <v>265</v>
      </c>
      <c r="B64" s="111" t="s">
        <v>369</v>
      </c>
    </row>
    <row r="65" spans="1:2" ht="16.5" thickBot="1" x14ac:dyDescent="0.3">
      <c r="A65" s="102" t="s">
        <v>266</v>
      </c>
      <c r="B65" s="111" t="s">
        <v>369</v>
      </c>
    </row>
    <row r="66" spans="1:2" ht="38.25" thickBot="1" x14ac:dyDescent="0.35">
      <c r="A66" s="105" t="s">
        <v>267</v>
      </c>
      <c r="B66" s="115" t="s">
        <v>519</v>
      </c>
    </row>
    <row r="67" spans="1:2" ht="16.5" thickBot="1" x14ac:dyDescent="0.3">
      <c r="A67" s="96" t="s">
        <v>268</v>
      </c>
      <c r="B67" s="114">
        <v>2024</v>
      </c>
    </row>
    <row r="68" spans="1:2" ht="16.5" thickBot="1" x14ac:dyDescent="0.3">
      <c r="A68" s="103" t="s">
        <v>269</v>
      </c>
      <c r="B68" s="114">
        <v>2024</v>
      </c>
    </row>
    <row r="69" spans="1:2" ht="16.5" thickBot="1" x14ac:dyDescent="0.3">
      <c r="A69" s="103" t="s">
        <v>270</v>
      </c>
      <c r="B69" s="114" t="s">
        <v>369</v>
      </c>
    </row>
    <row r="70" spans="1:2" ht="16.5" thickBot="1" x14ac:dyDescent="0.3">
      <c r="A70" s="103" t="s">
        <v>271</v>
      </c>
      <c r="B70" s="114" t="s">
        <v>369</v>
      </c>
    </row>
    <row r="71" spans="1:2" ht="32.25" thickBot="1" x14ac:dyDescent="0.3">
      <c r="A71" s="105" t="s">
        <v>272</v>
      </c>
      <c r="B71" s="114" t="s">
        <v>369</v>
      </c>
    </row>
    <row r="72" spans="1:2" ht="31.5" customHeight="1" x14ac:dyDescent="0.25">
      <c r="A72" s="101" t="s">
        <v>273</v>
      </c>
      <c r="B72" s="386" t="s">
        <v>369</v>
      </c>
    </row>
    <row r="73" spans="1:2" x14ac:dyDescent="0.25">
      <c r="A73" s="103" t="s">
        <v>274</v>
      </c>
      <c r="B73" s="387"/>
    </row>
    <row r="74" spans="1:2" x14ac:dyDescent="0.25">
      <c r="A74" s="103" t="s">
        <v>275</v>
      </c>
      <c r="B74" s="387"/>
    </row>
    <row r="75" spans="1:2" x14ac:dyDescent="0.25">
      <c r="A75" s="103" t="s">
        <v>276</v>
      </c>
      <c r="B75" s="387"/>
    </row>
    <row r="76" spans="1:2" x14ac:dyDescent="0.25">
      <c r="A76" s="103" t="s">
        <v>277</v>
      </c>
      <c r="B76" s="387"/>
    </row>
    <row r="77" spans="1:2" ht="16.5" thickBot="1" x14ac:dyDescent="0.3">
      <c r="A77" s="106" t="s">
        <v>278</v>
      </c>
      <c r="B77" s="388"/>
    </row>
    <row r="78" spans="1:2" x14ac:dyDescent="0.25">
      <c r="A78" s="35"/>
    </row>
    <row r="79" spans="1:2" x14ac:dyDescent="0.25">
      <c r="A79" s="35"/>
    </row>
    <row r="80" spans="1:2" x14ac:dyDescent="0.25">
      <c r="A80" s="75"/>
      <c r="B80" s="76"/>
    </row>
    <row r="81" spans="1:2" x14ac:dyDescent="0.25">
      <c r="A81" s="35"/>
      <c r="B81" s="77"/>
    </row>
    <row r="82" spans="1:2" x14ac:dyDescent="0.25">
      <c r="A82" s="35"/>
      <c r="B82" s="78"/>
    </row>
  </sheetData>
  <mergeCells count="10">
    <mergeCell ref="A6:C6"/>
    <mergeCell ref="A8:C8"/>
    <mergeCell ref="A9:C9"/>
    <mergeCell ref="A11:C11"/>
    <mergeCell ref="A12:C12"/>
    <mergeCell ref="B72:B77"/>
    <mergeCell ref="A17:B17"/>
    <mergeCell ref="B55:B60"/>
    <mergeCell ref="A14:C14"/>
    <mergeCell ref="A16:C16"/>
  </mergeCells>
  <pageMargins left="0.70866141732283472" right="0.70866141732283472" top="0.74803149606299213" bottom="0.74803149606299213" header="0.31496062992125984" footer="0.31496062992125984"/>
  <pageSetup paperSize="8" scale="6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11</vt:i4>
      </vt:variant>
      <vt:variant>
        <vt:lpstr>Именованные диапазоны</vt:lpstr>
      </vt:variant>
      <vt:variant>
        <vt:i4>11</vt:i4>
      </vt:variant>
    </vt:vector>
  </HeadingPairs>
  <TitlesOfParts>
    <vt:vector size="22" baseType="lpstr">
      <vt:lpstr>1. паспорт местоположение</vt:lpstr>
      <vt:lpstr>3.3 паспорт описание</vt:lpstr>
      <vt:lpstr>3.4. Паспорт надежность</vt:lpstr>
      <vt:lpstr>4. паспортбюджет</vt:lpstr>
      <vt:lpstr>5. Ан. эк. эффект</vt:lpstr>
      <vt:lpstr>6.1. Паспорт сетевой график</vt:lpstr>
      <vt:lpstr>6.2. Паспорт фин осв ввод</vt:lpstr>
      <vt:lpstr>7. Паспорт отчет о закупке</vt:lpstr>
      <vt:lpstr>8. Общие сведения</vt:lpstr>
      <vt:lpstr>9. ЛСР</vt:lpstr>
      <vt:lpstr>10. Схемы</vt:lpstr>
      <vt:lpstr>'1. паспорт местоположение'!Заголовки_для_печати</vt:lpstr>
      <vt:lpstr>'3.3 паспорт описание'!Заголовки_для_печати</vt:lpstr>
      <vt:lpstr>'4. паспортбюджет'!Заголовки_для_печати</vt:lpstr>
      <vt:lpstr>'9. ЛСР'!Заголовки_для_печати</vt:lpstr>
      <vt:lpstr>'1. паспорт местоположение'!Область_печати</vt:lpstr>
      <vt:lpstr>'3.3 паспорт описание'!Область_печати</vt:lpstr>
      <vt:lpstr>'3.4. Паспорт надежность'!Область_печати</vt:lpstr>
      <vt:lpstr>'4. паспортбюджет'!Область_печати</vt:lpstr>
      <vt:lpstr>'5. Ан. эк. эффект'!Область_печати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Колочкова Лидия Борисовна</cp:lastModifiedBy>
  <cp:lastPrinted>2018-02-28T11:08:02Z</cp:lastPrinted>
  <dcterms:created xsi:type="dcterms:W3CDTF">2015-08-16T15:31:05Z</dcterms:created>
  <dcterms:modified xsi:type="dcterms:W3CDTF">2024-08-05T05:09:41Z</dcterms:modified>
</cp:coreProperties>
</file>